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附件1部门整体支出绩效评价基础数据表" sheetId="2" r:id="rId1"/>
    <sheet name="附件2部门整体支出绩效自评表" sheetId="1" r:id="rId2"/>
    <sheet name="附件3项目支出绩效自评表" sheetId="3" r:id="rId3"/>
    <sheet name="Sheet1" sheetId="4" r:id="rId4"/>
  </sheets>
  <definedNames>
    <definedName name="_xlnm._FilterDatabase" localSheetId="2" hidden="1">附件3项目支出绩效自评表!$D$14:$D$35</definedName>
  </definedNames>
  <calcPr calcId="144525"/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29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<sst xmlns="http://schemas.openxmlformats.org/spreadsheetml/2006/main" count="247" uniqueCount="213">
  <si>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</si>
  <si>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</si>
  <si>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</si>
  <si>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</si>
  <si>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</si>
  <si>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</si>
  <si>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</si>
  <si>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2021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</si>
  <si>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</si>
  <si>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</si>
  <si>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</si>
  <si>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</si>
  <si>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</si>
  <si>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</si>
  <si>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</si>
  <si>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</si>
  <si>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</si>
  <si>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</si>
  <si>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</si>
  <si>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t>......</t>
  </si>
  <si>
    <r>
      <rPr>
        <sz val="12"/>
        <color indexed="8"/>
        <rFont val="仿宋"/>
        <charset val="134"/>
      </rPr>
      <t>公用经费：</t>
    </r>
  </si>
  <si>
    <r>
      <rPr>
        <sz val="12"/>
        <color rgb="FF000000"/>
        <rFont val="Times New Roman"/>
        <charset val="134"/>
      </rPr>
      <t xml:space="preserve">   1.</t>
    </r>
    <r>
      <rPr>
        <sz val="12"/>
        <color rgb="FF000000"/>
        <rFont val="仿宋"/>
        <charset val="134"/>
      </rPr>
      <t>办公费</t>
    </r>
  </si>
  <si>
    <r>
      <rPr>
        <sz val="12"/>
        <color indexed="8"/>
        <rFont val="Times New Roman"/>
        <charset val="134"/>
      </rPr>
      <t xml:space="preserve">   2.</t>
    </r>
    <r>
      <rPr>
        <sz val="12"/>
        <color indexed="8"/>
        <rFont val="仿宋"/>
        <charset val="134"/>
      </rPr>
      <t>差旅费</t>
    </r>
  </si>
  <si>
    <r>
      <rPr>
        <sz val="12"/>
        <color indexed="8"/>
        <rFont val="Times New Roman"/>
        <charset val="134"/>
      </rPr>
      <t xml:space="preserve">   3.</t>
    </r>
    <r>
      <rPr>
        <sz val="12"/>
        <color indexed="8"/>
        <rFont val="仿宋"/>
        <charset val="134"/>
      </rPr>
      <t>水电费</t>
    </r>
  </si>
  <si>
    <r>
      <rPr>
        <sz val="12"/>
        <color rgb="FF000000"/>
        <rFont val="Times New Roman"/>
        <charset val="134"/>
      </rPr>
      <t xml:space="preserve">   4.</t>
    </r>
    <r>
      <rPr>
        <sz val="12"/>
        <color rgb="FF000000"/>
        <rFont val="仿宋"/>
        <charset val="134"/>
      </rPr>
      <t>印刷费</t>
    </r>
  </si>
  <si>
    <r>
      <rPr>
        <sz val="12"/>
        <color rgb="FF000000"/>
        <rFont val="Times New Roman"/>
        <charset val="134"/>
      </rPr>
      <t xml:space="preserve">   5.</t>
    </r>
    <r>
      <rPr>
        <sz val="12"/>
        <color rgb="FF000000"/>
        <rFont val="仿宋"/>
        <charset val="134"/>
      </rPr>
      <t>邮电费</t>
    </r>
  </si>
  <si>
    <r>
      <rPr>
        <sz val="12"/>
        <color rgb="FF000000"/>
        <rFont val="Times New Roman"/>
        <charset val="134"/>
      </rPr>
      <t xml:space="preserve">   6.</t>
    </r>
    <r>
      <rPr>
        <sz val="12"/>
        <color rgb="FF000000"/>
        <rFont val="仿宋"/>
        <charset val="134"/>
      </rPr>
      <t>维修（护）费</t>
    </r>
  </si>
  <si>
    <r>
      <rPr>
        <sz val="12"/>
        <color rgb="FF000000"/>
        <rFont val="Times New Roman"/>
        <charset val="134"/>
      </rPr>
      <t xml:space="preserve">   7.</t>
    </r>
    <r>
      <rPr>
        <sz val="12"/>
        <color rgb="FF000000"/>
        <rFont val="仿宋"/>
        <charset val="134"/>
      </rPr>
      <t>租赁费</t>
    </r>
  </si>
  <si>
    <r>
      <rPr>
        <sz val="12"/>
        <color rgb="FF000000"/>
        <rFont val="Times New Roman"/>
        <charset val="134"/>
      </rPr>
      <t xml:space="preserve">   8.</t>
    </r>
    <r>
      <rPr>
        <sz val="12"/>
        <color rgb="FF000000"/>
        <rFont val="仿宋"/>
        <charset val="134"/>
      </rPr>
      <t>培训费</t>
    </r>
  </si>
  <si>
    <r>
      <rPr>
        <sz val="12"/>
        <color rgb="FF000000"/>
        <rFont val="Times New Roman"/>
        <charset val="134"/>
      </rPr>
      <t xml:space="preserve">   9.</t>
    </r>
    <r>
      <rPr>
        <sz val="12"/>
        <color rgb="FF000000"/>
        <rFont val="仿宋"/>
        <charset val="134"/>
      </rPr>
      <t>劳务费</t>
    </r>
  </si>
  <si>
    <r>
      <rPr>
        <sz val="12"/>
        <color rgb="FF000000"/>
        <rFont val="Times New Roman"/>
        <charset val="134"/>
      </rPr>
      <t xml:space="preserve">   10</t>
    </r>
    <r>
      <rPr>
        <sz val="12"/>
        <color rgb="FF000000"/>
        <rFont val="仿宋"/>
        <charset val="134"/>
      </rPr>
      <t>.其他</t>
    </r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</si>
  <si>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</si>
  <si>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</si>
  <si>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</si>
  <si>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</si>
  <si>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</si>
  <si>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</si>
  <si>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</si>
  <si>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</si>
  <si>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</si>
  <si>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</si>
  <si>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738</t>
  </si>
  <si>
    <t>100%</t>
  </si>
  <si>
    <t>500</t>
  </si>
  <si>
    <t>393.57</t>
  </si>
  <si>
    <t>78.71%</t>
  </si>
  <si>
    <r>
      <rPr>
        <sz val="12"/>
        <color indexed="8"/>
        <rFont val="仿宋"/>
        <charset val="134"/>
      </rPr>
      <t>厉行节约保障措施</t>
    </r>
  </si>
  <si>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、提高认识，增加落实厉行节约要求得责任感</t>
    </r>
    <r>
      <rPr>
        <sz val="12"/>
        <color rgb="FF000000"/>
        <rFont val="Times New Roman"/>
        <charset val="134"/>
      </rPr>
      <t xml:space="preserve">
2</t>
    </r>
    <r>
      <rPr>
        <sz val="12"/>
        <color rgb="FF000000"/>
        <rFont val="宋体"/>
        <charset val="134"/>
      </rPr>
      <t>、加强宣传，促进正确观念的树立</t>
    </r>
    <r>
      <rPr>
        <sz val="12"/>
        <color rgb="FF000000"/>
        <rFont val="Times New Roman"/>
        <charset val="134"/>
      </rPr>
      <t xml:space="preserve">
3</t>
    </r>
    <r>
      <rPr>
        <sz val="12"/>
        <color rgb="FF000000"/>
        <rFont val="宋体"/>
        <charset val="134"/>
      </rPr>
      <t>、完善机制，确保节约措施的落实</t>
    </r>
    <r>
      <rPr>
        <sz val="12"/>
        <color rgb="FF000000"/>
        <rFont val="Times New Roman"/>
        <charset val="134"/>
      </rPr>
      <t xml:space="preserve">
4</t>
    </r>
    <r>
      <rPr>
        <sz val="12"/>
        <color rgb="FF000000"/>
        <rFont val="宋体"/>
        <charset val="134"/>
      </rPr>
      <t>、严格控制和压缩办公经费支出　</t>
    </r>
  </si>
  <si>
    <t>说明：“项目支出”需要填报基本支出以外的所有项目支出情况，“公用经费”填报基本支出中的一般商品和服务支出。</t>
  </si>
  <si>
    <t>填表人：聂江帆                   填报日期：2023.9.28                联系电话：13975613627</t>
  </si>
  <si>
    <t>附件2</t>
  </si>
  <si>
    <t>部门整体支出绩效自评表</t>
  </si>
  <si>
    <t>（2022年度）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</si>
  <si>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</si>
  <si>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桃源县公安局交通警察大队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</si>
  <si>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</si>
  <si>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</si>
  <si>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</si>
  <si>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</si>
  <si>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</si>
  <si>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</si>
  <si>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</si>
  <si>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</si>
  <si>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</si>
  <si>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按收入性质分：4594.96</t>
  </si>
  <si>
    <t>按支出性质分：4688.54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</si>
  <si>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4594.96</t>
    </r>
  </si>
  <si>
    <t>其中：基本支出：2229.06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</si>
  <si>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</si>
  <si>
    <r>
      <rPr>
        <sz val="10"/>
        <color rgb="FF000000"/>
        <rFont val="Times New Roman"/>
        <charset val="134"/>
      </rP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2459.48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</si>
  <si>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</si>
  <si>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  <r>
      <rPr>
        <sz val="10"/>
        <color rgb="FF000000"/>
        <rFont val="Times New Roman"/>
        <charset val="134"/>
      </rPr>
      <t>2476.81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</si>
  <si>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</si>
  <si>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</si>
  <si>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</si>
  <si>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r>
      <rPr>
        <sz val="10"/>
        <color rgb="FF000000"/>
        <rFont val="宋体"/>
        <charset val="134"/>
      </rPr>
      <t>以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从严治警教育整训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和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双清创建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活动为抓手，加强队伍管理。以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交通问题顽瘴痼疾政治行动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为抓手，加强事故防控，杜绝较大以上交通事故发生。以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科技化建设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为抓手，提升交通秩序管理水平。以创新城区交通秩序管理模式为抓手，提升县城区交通秩序管理能力。以道安委为平台，深入推进道路交通社会化管理。</t>
    </r>
  </si>
  <si>
    <t>以“从严治警教育整训”和“双清创建”活动为抓手，加强队伍管理。以“交通问题顽瘴痼疾政治行动”为抓手，加强事故防控，杜绝较大以上交通事故发生。以“科技化建设”为抓手，提升交通秩序管理水平。以创新城区交通秩序管理模式为抓手，提升县城区交通秩序管理能力。以道安委为平台，深入推进道路交通社会化管理。</t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</si>
  <si>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</si>
  <si>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</si>
  <si>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</si>
  <si>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</si>
  <si>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</si>
  <si>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</si>
  <si>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</si>
  <si>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r>
      <rPr>
        <sz val="10"/>
        <color rgb="FF000000"/>
        <rFont val="宋体"/>
        <charset val="134"/>
      </rPr>
      <t>产出指标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（5</t>
    </r>
    <r>
      <rPr>
        <sz val="10"/>
        <color rgb="FF000000"/>
        <rFont val="Times New Roman"/>
        <charset val="134"/>
      </rPr>
      <t>0</t>
    </r>
    <r>
      <rPr>
        <sz val="10"/>
        <color rgb="FF000000"/>
        <rFont val="宋体"/>
        <charset val="134"/>
      </rPr>
      <t>分）</t>
    </r>
  </si>
  <si>
    <t>数量指标15</t>
  </si>
  <si>
    <t>大型交通安全宣传次数</t>
  </si>
  <si>
    <r>
      <rPr>
        <sz val="10"/>
        <color rgb="FF000000"/>
        <rFont val="Times New Roman"/>
        <charset val="134"/>
      </rPr>
      <t>≥4</t>
    </r>
    <r>
      <rPr>
        <sz val="10"/>
        <color rgb="FF000000"/>
        <rFont val="宋体"/>
        <charset val="134"/>
      </rPr>
      <t>次</t>
    </r>
  </si>
  <si>
    <r>
      <rPr>
        <sz val="10"/>
        <color rgb="FF000000"/>
        <rFont val="Times New Roman"/>
        <charset val="134"/>
      </rPr>
      <t>8</t>
    </r>
    <r>
      <rPr>
        <sz val="10"/>
        <color rgb="FF000000"/>
        <rFont val="宋体"/>
        <charset val="134"/>
      </rPr>
      <t>次</t>
    </r>
  </si>
  <si>
    <t>驾驶人保有量</t>
  </si>
  <si>
    <t>≥15万</t>
  </si>
  <si>
    <r>
      <rPr>
        <sz val="10"/>
        <color rgb="FF000000"/>
        <rFont val="Times New Roman"/>
        <charset val="134"/>
      </rPr>
      <t>16</t>
    </r>
    <r>
      <rPr>
        <sz val="10"/>
        <color rgb="FF000000"/>
        <rFont val="宋体"/>
        <charset val="134"/>
      </rPr>
      <t>万</t>
    </r>
  </si>
  <si>
    <t>交通设施维护次数</t>
  </si>
  <si>
    <t>≥80次</t>
  </si>
  <si>
    <r>
      <rPr>
        <sz val="10"/>
        <color rgb="FF000000"/>
        <rFont val="Times New Roman"/>
        <charset val="134"/>
      </rPr>
      <t>110</t>
    </r>
    <r>
      <rPr>
        <sz val="10"/>
        <color rgb="FF000000"/>
        <rFont val="宋体"/>
        <charset val="134"/>
      </rPr>
      <t>次</t>
    </r>
  </si>
  <si>
    <t>车辆保有量</t>
  </si>
  <si>
    <r>
      <rPr>
        <sz val="10"/>
        <rFont val="Times New Roman"/>
        <charset val="0"/>
      </rPr>
      <t>≥15</t>
    </r>
    <r>
      <rPr>
        <sz val="10"/>
        <rFont val="宋体"/>
        <charset val="0"/>
      </rPr>
      <t>万台</t>
    </r>
  </si>
  <si>
    <r>
      <rPr>
        <sz val="10"/>
        <color rgb="FF000000"/>
        <rFont val="Times New Roman"/>
        <charset val="134"/>
      </rPr>
      <t>17</t>
    </r>
    <r>
      <rPr>
        <sz val="10"/>
        <color rgb="FF000000"/>
        <rFont val="宋体"/>
        <charset val="134"/>
      </rPr>
      <t>万</t>
    </r>
  </si>
  <si>
    <t>全年执法总数</t>
  </si>
  <si>
    <t>≥11万起</t>
  </si>
  <si>
    <r>
      <rPr>
        <sz val="10"/>
        <color rgb="FF000000"/>
        <rFont val="Times New Roman"/>
        <charset val="134"/>
      </rPr>
      <t>145000</t>
    </r>
    <r>
      <rPr>
        <sz val="10"/>
        <color rgb="FF000000"/>
        <rFont val="宋体"/>
        <charset val="134"/>
      </rPr>
      <t>余起</t>
    </r>
  </si>
  <si>
    <t>案卷评查总数</t>
  </si>
  <si>
    <t>≥1500件</t>
  </si>
  <si>
    <r>
      <rPr>
        <sz val="10"/>
        <color rgb="FF000000"/>
        <rFont val="Times New Roman"/>
        <charset val="134"/>
      </rPr>
      <t>1600</t>
    </r>
    <r>
      <rPr>
        <sz val="10"/>
        <color rgb="FF000000"/>
        <rFont val="宋体"/>
        <charset val="134"/>
      </rPr>
      <t>余件</t>
    </r>
  </si>
  <si>
    <t>专项整治行动数</t>
  </si>
  <si>
    <r>
      <rPr>
        <sz val="10"/>
        <color rgb="FF000000"/>
        <rFont val="Times New Roman"/>
        <charset val="134"/>
      </rPr>
      <t>90</t>
    </r>
    <r>
      <rPr>
        <sz val="10"/>
        <color rgb="FF000000"/>
        <rFont val="宋体"/>
        <charset val="134"/>
      </rPr>
      <t>余次</t>
    </r>
  </si>
  <si>
    <t>交警护学岗数</t>
  </si>
  <si>
    <t>≥3个</t>
  </si>
  <si>
    <r>
      <rPr>
        <sz val="10"/>
        <color rgb="FF000000"/>
        <rFont val="Times New Roman"/>
        <charset val="134"/>
      </rPr>
      <t>5</t>
    </r>
    <r>
      <rPr>
        <sz val="10"/>
        <color rgb="FF000000"/>
        <rFont val="宋体"/>
        <charset val="134"/>
      </rPr>
      <t>个</t>
    </r>
  </si>
  <si>
    <r>
      <rPr>
        <sz val="10"/>
        <color rgb="FF000000"/>
        <rFont val="仿宋"/>
        <charset val="134"/>
      </rPr>
      <t>质量指标</t>
    </r>
    <r>
      <rPr>
        <sz val="10"/>
        <color rgb="FF000000"/>
        <rFont val="Times New Roman"/>
        <charset val="134"/>
      </rPr>
      <t>20</t>
    </r>
  </si>
  <si>
    <t>省、市两级部署专项整治行动落实率</t>
  </si>
  <si>
    <t>上下学高峰期护学岗现场执勤到位率</t>
  </si>
  <si>
    <t>宣教活动市民知晓率</t>
  </si>
  <si>
    <t>≥70%</t>
  </si>
  <si>
    <t>事故多发路段隐患排查率</t>
  </si>
  <si>
    <t>重点车辆交通违法月清零率</t>
  </si>
  <si>
    <t>重点路口交通设施覆盖</t>
  </si>
  <si>
    <t>交通设施正常运行</t>
  </si>
  <si>
    <t>非现场执法质量合格率</t>
  </si>
  <si>
    <t>≥95%</t>
  </si>
  <si>
    <t>行政案件执法质量合格率</t>
  </si>
  <si>
    <t>事故案件执法质量合格率</t>
  </si>
  <si>
    <t>交通肇事逃逸案件侦破率</t>
  </si>
  <si>
    <t>≥80%</t>
  </si>
  <si>
    <t>涉及死亡案件侦破率</t>
  </si>
  <si>
    <t>≥90%</t>
  </si>
  <si>
    <t>重点驾驶人（B照及以上）审验率</t>
  </si>
  <si>
    <t>机关事务正常运转率</t>
  </si>
  <si>
    <t>党建考核达标率</t>
  </si>
  <si>
    <t>较大交通事故（死亡3人以上）</t>
  </si>
  <si>
    <t>不发生</t>
  </si>
  <si>
    <r>
      <rPr>
        <sz val="10"/>
        <color rgb="FF000000"/>
        <rFont val="宋体"/>
        <charset val="134"/>
      </rPr>
      <t>时效指标</t>
    </r>
    <r>
      <rPr>
        <sz val="10"/>
        <color rgb="FF000000"/>
        <rFont val="Times New Roman"/>
        <charset val="134"/>
      </rPr>
      <t>5</t>
    </r>
  </si>
  <si>
    <t>任务完成及时率</t>
  </si>
  <si>
    <r>
      <rPr>
        <sz val="10"/>
        <rFont val="Times New Roman"/>
        <charset val="0"/>
      </rPr>
      <t>2022</t>
    </r>
    <r>
      <rPr>
        <sz val="10"/>
        <rFont val="宋体"/>
        <charset val="0"/>
      </rPr>
      <t>年以内完成</t>
    </r>
  </si>
  <si>
    <t>成本指标</t>
  </si>
  <si>
    <t>成本控制率</t>
  </si>
  <si>
    <t>基本支出控制额</t>
  </si>
  <si>
    <r>
      <rPr>
        <sz val="10"/>
        <rFont val="Times New Roman"/>
        <charset val="0"/>
      </rPr>
      <t>2229.06</t>
    </r>
    <r>
      <rPr>
        <sz val="10"/>
        <rFont val="宋体"/>
        <charset val="0"/>
      </rPr>
      <t>万</t>
    </r>
  </si>
  <si>
    <r>
      <rPr>
        <sz val="10"/>
        <rFont val="Times New Roman"/>
        <charset val="0"/>
      </rPr>
      <t>2683.67</t>
    </r>
    <r>
      <rPr>
        <sz val="10"/>
        <rFont val="宋体"/>
        <charset val="0"/>
      </rPr>
      <t>万</t>
    </r>
  </si>
  <si>
    <t>项目支出控制额</t>
  </si>
  <si>
    <t>2459.48万</t>
  </si>
  <si>
    <t>2151.71万</t>
  </si>
  <si>
    <t>效益指标
（30分）</t>
  </si>
  <si>
    <t>经济效益指标</t>
  </si>
  <si>
    <t>行政事业性收费</t>
  </si>
  <si>
    <r>
      <rPr>
        <sz val="10"/>
        <rFont val="Times New Roman"/>
        <charset val="0"/>
      </rPr>
      <t>≥200</t>
    </r>
    <r>
      <rPr>
        <sz val="10"/>
        <rFont val="宋体"/>
        <charset val="0"/>
      </rPr>
      <t>万</t>
    </r>
  </si>
  <si>
    <t>242.77万</t>
  </si>
  <si>
    <t>社会效益指标</t>
  </si>
  <si>
    <t>交通事故下降率</t>
  </si>
  <si>
    <t>群众交通法规法律意识</t>
  </si>
  <si>
    <t>提高</t>
  </si>
  <si>
    <t>生态效益指标</t>
  </si>
  <si>
    <t>县域交通秩序</t>
  </si>
  <si>
    <t>畅通</t>
  </si>
  <si>
    <t>满意度
指标
（10分）</t>
  </si>
  <si>
    <t>服务对象满意度指标</t>
  </si>
  <si>
    <t>市民满意度</t>
  </si>
  <si>
    <r>
      <rPr>
        <sz val="10"/>
        <rFont val="Times New Roman"/>
        <charset val="0"/>
      </rPr>
      <t>≥90</t>
    </r>
    <r>
      <rPr>
        <sz val="10"/>
        <rFont val="宋体"/>
        <charset val="0"/>
      </rPr>
      <t>分</t>
    </r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</si>
  <si>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</si>
  <si>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>填表人：聂江帆                填报日期：2023.9.28               联系电话： 13975613627</t>
  </si>
  <si>
    <t>附件3</t>
  </si>
  <si>
    <t>项目支出绩效自评表</t>
  </si>
  <si>
    <t>项目名称</t>
  </si>
  <si>
    <t>办案经费</t>
  </si>
  <si>
    <r>
      <rPr>
        <sz val="12"/>
        <rFont val="黑体"/>
        <charset val="134"/>
      </rPr>
      <t>主管部门</t>
    </r>
  </si>
  <si>
    <t>财政部门</t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</si>
  <si>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</si>
  <si>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</si>
  <si>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</si>
  <si>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</si>
  <si>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</si>
  <si>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</si>
  <si>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</si>
  <si>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</si>
  <si>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</si>
  <si>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</si>
  <si>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</si>
  <si>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</si>
  <si>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</si>
  <si>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</si>
  <si>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</si>
  <si>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1.加强事故防控，杜绝较大以上交通事故发生。
2.提升交通秩序管理水平。
3.做到每起逃逸事故都能侦破，保障人民群众生命及财产安全。
4.深入推进道路交通社会化管理。
5.提高人民群众对交通法律法规的意识。</t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</si>
  <si>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</si>
  <si>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</si>
  <si>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</si>
  <si>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</si>
  <si>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</si>
  <si>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</si>
  <si>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</si>
  <si>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2"/>
        <rFont val="宋体"/>
        <charset val="134"/>
      </rPr>
      <t>产出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指标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50</t>
    </r>
    <r>
      <rPr>
        <sz val="12"/>
        <rFont val="宋体"/>
        <charset val="134"/>
      </rPr>
      <t>分）</t>
    </r>
  </si>
  <si>
    <t>数量指标</t>
  </si>
  <si>
    <t>安全隐患车辆整改数</t>
  </si>
  <si>
    <t>国省道隐患整改数</t>
  </si>
  <si>
    <t>办理机动车业务数量</t>
  </si>
  <si>
    <t>≥20000</t>
  </si>
  <si>
    <t>机动车驾驶人</t>
  </si>
  <si>
    <t>≥15000</t>
  </si>
  <si>
    <t>新增停车泊位</t>
  </si>
  <si>
    <t>100余</t>
  </si>
  <si>
    <t>老旧柴油货车</t>
  </si>
  <si>
    <t>重点路段新增交通设施</t>
  </si>
  <si>
    <t>四进面对面宣传次数</t>
  </si>
  <si>
    <t>质量指标</t>
  </si>
  <si>
    <t>时效指标</t>
  </si>
  <si>
    <t>效益指标</t>
  </si>
  <si>
    <t>社会效益
指标</t>
  </si>
  <si>
    <t>生态效益
指标</t>
  </si>
  <si>
    <t>交通压力</t>
  </si>
  <si>
    <t>缓解</t>
  </si>
  <si>
    <r>
      <rPr>
        <sz val="12"/>
        <rFont val="宋体"/>
        <charset val="134"/>
      </rPr>
      <t>服务对象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满意度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指标</t>
    </r>
  </si>
  <si>
    <t>≥90分</t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</si>
  <si>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</si>
  <si>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>填表人：聂江帆</t>
    </r>
    <r>
      <rPr>
        <sz val="12"/>
        <rFont val="Times New Roman"/>
        <charset val="134"/>
      </rPr>
      <t xml:space="preserve">                           </t>
    </r>
    <r>
      <rPr>
        <sz val="12"/>
        <rFont val="仿宋"/>
        <charset val="134"/>
      </rPr>
      <t xml:space="preserve">填报日期：2023.9.28    </t>
    </r>
    <r>
      <rPr>
        <sz val="12"/>
        <rFont val="Times New Roman"/>
        <charset val="134"/>
      </rPr>
      <t xml:space="preserve">                       </t>
    </r>
    <r>
      <rPr>
        <sz val="12"/>
        <rFont val="仿宋"/>
        <charset val="134"/>
      </rPr>
      <t>联系电话：13975613627</t>
    </r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</si>
</sst>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_ * #,##0_ ;_ * \-#,##0_ ;_ * &quot;-&quot;??_ ;_ @_ "/>
  </numFmts>
  <fonts count="57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2"/>
      <name val="宋体"/>
      <charset val="134"/>
      <scheme val="major"/>
    </font>
    <font>
      <sz val="10"/>
      <name val="黑体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0"/>
      <name val="Times New Roman"/>
      <charset val="0"/>
    </font>
    <font>
      <sz val="10"/>
      <name val="宋体"/>
      <charset val="134"/>
      <scheme val="major"/>
    </font>
    <font>
      <sz val="10"/>
      <name val="宋体"/>
      <charset val="134"/>
    </font>
    <font>
      <sz val="10"/>
      <name val="SimSun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sz val="10"/>
      <color rgb="FF000000"/>
      <name val="黑体"/>
      <charset val="134"/>
    </font>
    <font>
      <sz val="10"/>
      <name val="宋体"/>
      <charset val="0"/>
    </font>
    <font>
      <sz val="12"/>
      <color indexed="8"/>
      <name val="黑体"/>
      <charset val="134"/>
    </font>
    <font>
      <sz val="12"/>
      <color rgb="FF000000"/>
      <name val="黑体"/>
      <charset val="134"/>
    </font>
    <font>
      <sz val="12"/>
      <color rgb="FF000000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2" fillId="5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22" borderId="19" applyNumberFormat="0" applyFont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5" fillId="6" borderId="20" applyNumberFormat="0" applyAlignment="0" applyProtection="0">
      <alignment vertical="center"/>
    </xf>
    <xf numFmtId="0" fontId="34" fillId="6" borderId="14" applyNumberFormat="0" applyAlignment="0" applyProtection="0">
      <alignment vertical="center"/>
    </xf>
    <xf numFmtId="0" fontId="44" fillId="21" borderId="18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6" fillId="26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14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2" fillId="0" borderId="0" xfId="51" applyAlignment="1"/>
    <xf numFmtId="0" fontId="3" fillId="2" borderId="0" xfId="18" applyFont="1" applyFill="1">
      <alignment vertical="center"/>
    </xf>
    <xf numFmtId="0" fontId="4" fillId="0" borderId="0" xfId="51" applyFont="1" applyBorder="1" applyAlignment="1">
      <alignment horizontal="center" vertical="center" wrapText="1"/>
    </xf>
    <xf numFmtId="0" fontId="5" fillId="0" borderId="0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/>
    </xf>
    <xf numFmtId="0" fontId="6" fillId="0" borderId="2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/>
    </xf>
    <xf numFmtId="0" fontId="6" fillId="0" borderId="3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left" vertical="center"/>
    </xf>
    <xf numFmtId="0" fontId="6" fillId="3" borderId="2" xfId="51" applyFont="1" applyFill="1" applyBorder="1" applyAlignment="1">
      <alignment horizontal="center" vertical="center"/>
    </xf>
    <xf numFmtId="0" fontId="6" fillId="0" borderId="4" xfId="51" applyFont="1" applyBorder="1" applyAlignment="1">
      <alignment horizontal="center" vertical="center"/>
    </xf>
    <xf numFmtId="9" fontId="6" fillId="0" borderId="4" xfId="51" applyNumberFormat="1" applyFont="1" applyBorder="1" applyAlignment="1">
      <alignment horizontal="center" vertical="center"/>
    </xf>
    <xf numFmtId="0" fontId="6" fillId="0" borderId="5" xfId="51" applyFont="1" applyBorder="1" applyAlignment="1">
      <alignment horizontal="center" vertical="center"/>
    </xf>
    <xf numFmtId="0" fontId="6" fillId="3" borderId="4" xfId="51" applyFont="1" applyFill="1" applyBorder="1" applyAlignment="1">
      <alignment horizontal="center" vertical="center"/>
    </xf>
    <xf numFmtId="0" fontId="6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left" vertical="center" wrapText="1"/>
    </xf>
    <xf numFmtId="0" fontId="8" fillId="0" borderId="5" xfId="51" applyFont="1" applyBorder="1" applyAlignment="1">
      <alignment horizontal="left" vertical="center" wrapText="1"/>
    </xf>
    <xf numFmtId="0" fontId="8" fillId="0" borderId="7" xfId="51" applyFont="1" applyBorder="1" applyAlignment="1">
      <alignment horizontal="left" vertical="center" wrapText="1"/>
    </xf>
    <xf numFmtId="0" fontId="6" fillId="0" borderId="3" xfId="51" applyFont="1" applyBorder="1" applyAlignment="1">
      <alignment horizontal="center" vertical="center"/>
    </xf>
    <xf numFmtId="0" fontId="6" fillId="0" borderId="8" xfId="51" applyFont="1" applyBorder="1" applyAlignment="1">
      <alignment horizontal="center" vertical="center" wrapText="1"/>
    </xf>
    <xf numFmtId="0" fontId="2" fillId="0" borderId="6" xfId="51" applyFont="1" applyBorder="1" applyAlignment="1">
      <alignment horizontal="center" vertical="center" wrapText="1"/>
    </xf>
    <xf numFmtId="0" fontId="9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 wrapText="1"/>
    </xf>
    <xf numFmtId="0" fontId="8" fillId="3" borderId="2" xfId="51" applyFont="1" applyFill="1" applyBorder="1" applyAlignment="1">
      <alignment horizontal="center" vertical="center" wrapText="1"/>
    </xf>
    <xf numFmtId="0" fontId="9" fillId="0" borderId="8" xfId="51" applyFont="1" applyBorder="1" applyAlignment="1">
      <alignment horizontal="center" vertical="center" wrapText="1"/>
    </xf>
    <xf numFmtId="9" fontId="8" fillId="0" borderId="2" xfId="51" applyNumberFormat="1" applyFont="1" applyBorder="1" applyAlignment="1">
      <alignment horizontal="center" vertical="center" wrapText="1"/>
    </xf>
    <xf numFmtId="9" fontId="8" fillId="3" borderId="2" xfId="51" applyNumberFormat="1" applyFont="1" applyFill="1" applyBorder="1" applyAlignment="1">
      <alignment horizontal="center" vertical="center" wrapText="1"/>
    </xf>
    <xf numFmtId="9" fontId="8" fillId="0" borderId="4" xfId="51" applyNumberFormat="1" applyFont="1" applyBorder="1" applyAlignment="1">
      <alignment horizontal="center" vertical="center" wrapText="1"/>
    </xf>
    <xf numFmtId="0" fontId="8" fillId="0" borderId="9" xfId="51" applyFont="1" applyBorder="1" applyAlignment="1">
      <alignment horizontal="center" vertical="center" wrapText="1"/>
    </xf>
    <xf numFmtId="9" fontId="8" fillId="0" borderId="6" xfId="51" applyNumberFormat="1" applyFont="1" applyBorder="1" applyAlignment="1">
      <alignment horizontal="center" vertical="center" wrapText="1"/>
    </xf>
    <xf numFmtId="0" fontId="8" fillId="0" borderId="6" xfId="51" applyFont="1" applyBorder="1" applyAlignment="1">
      <alignment horizontal="center" vertical="center" wrapText="1"/>
    </xf>
    <xf numFmtId="0" fontId="8" fillId="0" borderId="6" xfId="51" applyFont="1" applyBorder="1" applyAlignment="1">
      <alignment horizontal="center" vertical="center"/>
    </xf>
    <xf numFmtId="0" fontId="9" fillId="0" borderId="3" xfId="51" applyFont="1" applyBorder="1" applyAlignment="1">
      <alignment horizontal="center" vertical="center" wrapText="1"/>
    </xf>
    <xf numFmtId="0" fontId="8" fillId="0" borderId="10" xfId="51" applyFont="1" applyBorder="1" applyAlignment="1">
      <alignment horizontal="center" vertical="center" wrapText="1"/>
    </xf>
    <xf numFmtId="9" fontId="8" fillId="0" borderId="3" xfId="51" applyNumberFormat="1" applyFont="1" applyBorder="1" applyAlignment="1">
      <alignment horizontal="center" vertical="center" wrapText="1"/>
    </xf>
    <xf numFmtId="0" fontId="8" fillId="0" borderId="3" xfId="51" applyFont="1" applyBorder="1" applyAlignment="1">
      <alignment horizontal="center" vertical="center" wrapText="1"/>
    </xf>
    <xf numFmtId="0" fontId="8" fillId="0" borderId="3" xfId="51" applyFont="1" applyBorder="1" applyAlignment="1">
      <alignment horizontal="center" vertical="center"/>
    </xf>
    <xf numFmtId="9" fontId="8" fillId="3" borderId="6" xfId="51" applyNumberFormat="1" applyFont="1" applyFill="1" applyBorder="1" applyAlignment="1">
      <alignment horizontal="center" vertical="center" wrapText="1"/>
    </xf>
    <xf numFmtId="9" fontId="8" fillId="3" borderId="3" xfId="51" applyNumberFormat="1" applyFont="1" applyFill="1" applyBorder="1" applyAlignment="1">
      <alignment horizontal="center" vertical="center" wrapText="1"/>
    </xf>
    <xf numFmtId="0" fontId="2" fillId="0" borderId="8" xfId="51" applyFont="1" applyBorder="1" applyAlignment="1">
      <alignment horizontal="center" vertical="center" wrapText="1"/>
    </xf>
    <xf numFmtId="0" fontId="9" fillId="0" borderId="2" xfId="51" applyNumberFormat="1" applyFont="1" applyFill="1" applyBorder="1" applyAlignment="1">
      <alignment horizontal="center" vertical="center" wrapText="1"/>
    </xf>
    <xf numFmtId="0" fontId="2" fillId="0" borderId="3" xfId="51" applyFont="1" applyBorder="1" applyAlignment="1">
      <alignment horizontal="center" vertical="center" wrapText="1"/>
    </xf>
    <xf numFmtId="0" fontId="6" fillId="0" borderId="4" xfId="51" applyFont="1" applyBorder="1" applyAlignment="1">
      <alignment horizontal="center" vertical="center" wrapText="1"/>
    </xf>
    <xf numFmtId="0" fontId="6" fillId="0" borderId="5" xfId="51" applyFont="1" applyBorder="1" applyAlignment="1">
      <alignment horizontal="center" vertical="center" wrapText="1"/>
    </xf>
    <xf numFmtId="0" fontId="8" fillId="0" borderId="11" xfId="45" applyFont="1" applyFill="1" applyBorder="1" applyAlignment="1">
      <alignment horizontal="left" vertical="center" wrapText="1"/>
    </xf>
    <xf numFmtId="0" fontId="6" fillId="0" borderId="11" xfId="45" applyFont="1" applyFill="1" applyBorder="1" applyAlignment="1">
      <alignment horizontal="left" vertical="center"/>
    </xf>
    <xf numFmtId="0" fontId="8" fillId="0" borderId="0" xfId="51" applyFont="1" applyAlignment="1"/>
    <xf numFmtId="0" fontId="2" fillId="0" borderId="0" xfId="51" applyAlignment="1">
      <alignment vertical="center"/>
    </xf>
    <xf numFmtId="0" fontId="2" fillId="0" borderId="0" xfId="51" applyAlignment="1">
      <alignment vertical="center" wrapText="1"/>
    </xf>
    <xf numFmtId="0" fontId="6" fillId="0" borderId="2" xfId="51" applyFont="1" applyBorder="1" applyAlignment="1">
      <alignment vertical="center"/>
    </xf>
    <xf numFmtId="0" fontId="10" fillId="0" borderId="3" xfId="51" applyFont="1" applyBorder="1" applyAlignment="1">
      <alignment horizontal="center" vertical="center" wrapText="1"/>
    </xf>
    <xf numFmtId="0" fontId="8" fillId="0" borderId="2" xfId="51" applyFont="1" applyBorder="1" applyAlignment="1">
      <alignment vertical="center"/>
    </xf>
    <xf numFmtId="0" fontId="8" fillId="0" borderId="2" xfId="51" applyFont="1" applyBorder="1" applyAlignment="1">
      <alignment vertical="center" wrapText="1"/>
    </xf>
    <xf numFmtId="0" fontId="6" fillId="0" borderId="7" xfId="51" applyFont="1" applyBorder="1" applyAlignment="1">
      <alignment horizontal="center" vertical="center" wrapText="1"/>
    </xf>
    <xf numFmtId="0" fontId="6" fillId="0" borderId="0" xfId="45" applyFont="1">
      <alignment vertical="center"/>
    </xf>
    <xf numFmtId="0" fontId="11" fillId="0" borderId="1" xfId="45" applyFont="1" applyBorder="1" applyAlignment="1">
      <alignment horizontal="center" vertical="center"/>
    </xf>
    <xf numFmtId="0" fontId="5" fillId="0" borderId="1" xfId="45" applyFont="1" applyBorder="1" applyAlignment="1">
      <alignment horizontal="center" vertical="center"/>
    </xf>
    <xf numFmtId="0" fontId="12" fillId="0" borderId="1" xfId="45" applyFont="1" applyBorder="1" applyAlignment="1">
      <alignment horizontal="center" vertical="center"/>
    </xf>
    <xf numFmtId="0" fontId="13" fillId="4" borderId="2" xfId="45" applyFont="1" applyFill="1" applyBorder="1" applyAlignment="1">
      <alignment horizontal="center" vertical="center" wrapText="1"/>
    </xf>
    <xf numFmtId="0" fontId="14" fillId="4" borderId="4" xfId="45" applyFont="1" applyFill="1" applyBorder="1" applyAlignment="1">
      <alignment horizontal="center" vertical="center" wrapText="1"/>
    </xf>
    <xf numFmtId="0" fontId="13" fillId="4" borderId="5" xfId="45" applyFont="1" applyFill="1" applyBorder="1" applyAlignment="1">
      <alignment horizontal="center" vertical="center" wrapText="1"/>
    </xf>
    <xf numFmtId="0" fontId="13" fillId="4" borderId="6" xfId="45" applyFont="1" applyFill="1" applyBorder="1" applyAlignment="1">
      <alignment horizontal="center" vertical="center" wrapText="1"/>
    </xf>
    <xf numFmtId="0" fontId="13" fillId="0" borderId="6" xfId="45" applyFont="1" applyFill="1" applyBorder="1" applyAlignment="1">
      <alignment horizontal="center" vertical="center" wrapText="1"/>
    </xf>
    <xf numFmtId="0" fontId="13" fillId="4" borderId="8" xfId="45" applyFont="1" applyFill="1" applyBorder="1" applyAlignment="1">
      <alignment horizontal="center" vertical="center" wrapText="1"/>
    </xf>
    <xf numFmtId="0" fontId="15" fillId="4" borderId="2" xfId="45" applyFont="1" applyFill="1" applyBorder="1" applyAlignment="1">
      <alignment horizontal="left" vertical="center" wrapText="1"/>
    </xf>
    <xf numFmtId="0" fontId="13" fillId="4" borderId="2" xfId="45" applyFont="1" applyFill="1" applyBorder="1" applyAlignment="1">
      <alignment horizontal="left" vertical="center" wrapText="1"/>
    </xf>
    <xf numFmtId="0" fontId="13" fillId="4" borderId="4" xfId="45" applyFont="1" applyFill="1" applyBorder="1" applyAlignment="1">
      <alignment horizontal="left" vertical="center" wrapText="1"/>
    </xf>
    <xf numFmtId="0" fontId="13" fillId="4" borderId="5" xfId="45" applyFont="1" applyFill="1" applyBorder="1" applyAlignment="1">
      <alignment horizontal="left" vertical="center" wrapText="1"/>
    </xf>
    <xf numFmtId="0" fontId="13" fillId="4" borderId="7" xfId="45" applyFont="1" applyFill="1" applyBorder="1" applyAlignment="1">
      <alignment horizontal="left" vertical="center" wrapText="1"/>
    </xf>
    <xf numFmtId="0" fontId="13" fillId="4" borderId="3" xfId="45" applyFont="1" applyFill="1" applyBorder="1" applyAlignment="1">
      <alignment horizontal="center" vertical="center" wrapText="1"/>
    </xf>
    <xf numFmtId="0" fontId="13" fillId="4" borderId="4" xfId="45" applyFont="1" applyFill="1" applyBorder="1" applyAlignment="1">
      <alignment vertical="center" wrapText="1"/>
    </xf>
    <xf numFmtId="0" fontId="13" fillId="4" borderId="5" xfId="45" applyFont="1" applyFill="1" applyBorder="1" applyAlignment="1">
      <alignment vertical="center" wrapText="1"/>
    </xf>
    <xf numFmtId="0" fontId="13" fillId="4" borderId="7" xfId="45" applyFont="1" applyFill="1" applyBorder="1" applyAlignment="1">
      <alignment vertical="center" wrapText="1"/>
    </xf>
    <xf numFmtId="0" fontId="14" fillId="4" borderId="2" xfId="45" applyFont="1" applyFill="1" applyBorder="1" applyAlignment="1">
      <alignment horizontal="center" vertical="center" wrapText="1"/>
    </xf>
    <xf numFmtId="0" fontId="14" fillId="4" borderId="6" xfId="45" applyFont="1" applyFill="1" applyBorder="1" applyAlignment="1">
      <alignment horizontal="center" vertical="center" wrapText="1"/>
    </xf>
    <xf numFmtId="0" fontId="14" fillId="4" borderId="2" xfId="45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5" fillId="4" borderId="2" xfId="45" applyFont="1" applyFill="1" applyBorder="1" applyAlignment="1">
      <alignment horizontal="center" vertical="center" wrapText="1"/>
    </xf>
    <xf numFmtId="9" fontId="17" fillId="0" borderId="4" xfId="0" applyNumberFormat="1" applyFont="1" applyFill="1" applyBorder="1" applyAlignment="1">
      <alignment horizontal="center" vertical="center" wrapText="1"/>
    </xf>
    <xf numFmtId="9" fontId="17" fillId="0" borderId="7" xfId="0" applyNumberFormat="1" applyFont="1" applyFill="1" applyBorder="1" applyAlignment="1">
      <alignment horizontal="center" vertical="center" wrapText="1"/>
    </xf>
    <xf numFmtId="9" fontId="17" fillId="0" borderId="2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 applyProtection="1">
      <alignment horizontal="center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center" vertical="center" wrapText="1"/>
    </xf>
    <xf numFmtId="9" fontId="16" fillId="0" borderId="4" xfId="0" applyNumberFormat="1" applyFont="1" applyFill="1" applyBorder="1" applyAlignment="1">
      <alignment horizontal="center" vertical="center" wrapText="1"/>
    </xf>
    <xf numFmtId="9" fontId="16" fillId="0" borderId="7" xfId="0" applyNumberFormat="1" applyFont="1" applyFill="1" applyBorder="1" applyAlignment="1">
      <alignment horizontal="center" vertical="center" wrapText="1"/>
    </xf>
    <xf numFmtId="9" fontId="16" fillId="0" borderId="2" xfId="0" applyNumberFormat="1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left" vertical="center" wrapText="1"/>
    </xf>
    <xf numFmtId="0" fontId="18" fillId="0" borderId="12" xfId="0" applyFont="1" applyFill="1" applyBorder="1" applyAlignment="1">
      <alignment horizontal="left" vertical="center" wrapText="1"/>
    </xf>
    <xf numFmtId="9" fontId="19" fillId="0" borderId="2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left" vertical="center" wrapText="1"/>
    </xf>
    <xf numFmtId="0" fontId="18" fillId="0" borderId="7" xfId="0" applyFont="1" applyFill="1" applyBorder="1" applyAlignment="1">
      <alignment horizontal="left" vertical="center" wrapText="1"/>
    </xf>
    <xf numFmtId="9" fontId="18" fillId="0" borderId="4" xfId="0" applyNumberFormat="1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9" fontId="18" fillId="0" borderId="2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8" fillId="0" borderId="11" xfId="45" applyFont="1" applyBorder="1" applyAlignment="1">
      <alignment horizontal="left" vertical="center" wrapText="1"/>
    </xf>
    <xf numFmtId="0" fontId="6" fillId="0" borderId="11" xfId="45" applyFont="1" applyBorder="1" applyAlignment="1">
      <alignment horizontal="left" vertical="center"/>
    </xf>
    <xf numFmtId="0" fontId="13" fillId="4" borderId="7" xfId="45" applyFont="1" applyFill="1" applyBorder="1" applyAlignment="1">
      <alignment horizontal="center" vertical="center" wrapText="1"/>
    </xf>
    <xf numFmtId="10" fontId="13" fillId="4" borderId="2" xfId="11" applyNumberFormat="1" applyFont="1" applyFill="1" applyBorder="1" applyAlignment="1">
      <alignment horizontal="center" vertical="center" wrapText="1"/>
    </xf>
    <xf numFmtId="43" fontId="13" fillId="4" borderId="2" xfId="8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 applyProtection="1">
      <alignment horizontal="center" vertical="center" wrapText="1"/>
    </xf>
    <xf numFmtId="0" fontId="13" fillId="4" borderId="4" xfId="45" applyFont="1" applyFill="1" applyBorder="1" applyAlignment="1">
      <alignment horizontal="center" vertical="center" wrapText="1"/>
    </xf>
    <xf numFmtId="0" fontId="20" fillId="2" borderId="0" xfId="18" applyFont="1" applyFill="1">
      <alignment vertical="center"/>
    </xf>
    <xf numFmtId="0" fontId="21" fillId="2" borderId="0" xfId="18" applyFont="1" applyFill="1">
      <alignment vertical="center"/>
    </xf>
    <xf numFmtId="0" fontId="22" fillId="2" borderId="0" xfId="18" applyFont="1" applyFill="1">
      <alignment vertical="center"/>
    </xf>
    <xf numFmtId="0" fontId="23" fillId="2" borderId="0" xfId="18" applyFont="1" applyFill="1" applyAlignment="1">
      <alignment horizontal="center" vertical="center"/>
    </xf>
    <xf numFmtId="0" fontId="24" fillId="2" borderId="0" xfId="18" applyFont="1" applyFill="1" applyAlignment="1">
      <alignment horizontal="center" vertical="center"/>
    </xf>
    <xf numFmtId="0" fontId="25" fillId="2" borderId="2" xfId="18" applyFont="1" applyFill="1" applyBorder="1" applyAlignment="1">
      <alignment horizontal="center" vertical="center" wrapText="1"/>
    </xf>
    <xf numFmtId="0" fontId="26" fillId="2" borderId="2" xfId="18" applyFont="1" applyFill="1" applyBorder="1" applyAlignment="1">
      <alignment horizontal="center" vertical="center" wrapText="1"/>
    </xf>
    <xf numFmtId="176" fontId="25" fillId="2" borderId="2" xfId="8" applyNumberFormat="1" applyFont="1" applyFill="1" applyBorder="1" applyAlignment="1">
      <alignment horizontal="right" vertical="center" wrapText="1"/>
    </xf>
    <xf numFmtId="10" fontId="25" fillId="2" borderId="2" xfId="18" applyNumberFormat="1" applyFont="1" applyFill="1" applyBorder="1" applyAlignment="1">
      <alignment horizontal="right" vertical="center" wrapText="1"/>
    </xf>
    <xf numFmtId="49" fontId="26" fillId="2" borderId="2" xfId="18" applyNumberFormat="1" applyFont="1" applyFill="1" applyBorder="1" applyAlignment="1">
      <alignment horizontal="center" vertical="center" wrapText="1"/>
    </xf>
    <xf numFmtId="49" fontId="25" fillId="2" borderId="2" xfId="18" applyNumberFormat="1" applyFont="1" applyFill="1" applyBorder="1" applyAlignment="1">
      <alignment horizontal="center" vertical="center" wrapText="1"/>
    </xf>
    <xf numFmtId="0" fontId="25" fillId="2" borderId="2" xfId="18" applyFont="1" applyFill="1" applyBorder="1" applyAlignment="1">
      <alignment horizontal="left" vertical="center" wrapText="1"/>
    </xf>
    <xf numFmtId="0" fontId="25" fillId="2" borderId="2" xfId="8" applyNumberFormat="1" applyFont="1" applyFill="1" applyBorder="1" applyAlignment="1">
      <alignment horizontal="right" vertical="center" wrapText="1"/>
    </xf>
    <xf numFmtId="0" fontId="26" fillId="2" borderId="2" xfId="18" applyFont="1" applyFill="1" applyBorder="1" applyAlignment="1">
      <alignment horizontal="left" vertical="center" wrapText="1"/>
    </xf>
    <xf numFmtId="0" fontId="27" fillId="2" borderId="2" xfId="18" applyFont="1" applyFill="1" applyBorder="1" applyAlignment="1">
      <alignment horizontal="left" vertical="center" wrapText="1"/>
    </xf>
    <xf numFmtId="0" fontId="25" fillId="2" borderId="2" xfId="8" applyNumberFormat="1" applyFont="1" applyFill="1" applyBorder="1" applyAlignment="1">
      <alignment horizontal="center" vertical="center" wrapText="1"/>
    </xf>
    <xf numFmtId="0" fontId="25" fillId="2" borderId="2" xfId="8" applyNumberFormat="1" applyFont="1" applyFill="1" applyBorder="1" applyAlignment="1">
      <alignment horizontal="right" vertical="center"/>
    </xf>
    <xf numFmtId="0" fontId="28" fillId="2" borderId="2" xfId="18" applyFont="1" applyFill="1" applyBorder="1" applyAlignment="1">
      <alignment horizontal="left" vertical="center" wrapText="1"/>
    </xf>
    <xf numFmtId="0" fontId="20" fillId="2" borderId="2" xfId="8" applyNumberFormat="1" applyFont="1" applyFill="1" applyBorder="1" applyAlignment="1">
      <alignment horizontal="right" vertical="center" wrapText="1"/>
    </xf>
    <xf numFmtId="0" fontId="22" fillId="2" borderId="2" xfId="18" applyFont="1" applyFill="1" applyBorder="1" applyAlignment="1">
      <alignment horizontal="left" vertical="center" wrapText="1"/>
    </xf>
    <xf numFmtId="43" fontId="22" fillId="2" borderId="2" xfId="8" applyFont="1" applyFill="1" applyBorder="1" applyAlignment="1">
      <alignment horizontal="center" vertical="center" wrapText="1"/>
    </xf>
    <xf numFmtId="43" fontId="21" fillId="2" borderId="2" xfId="8" applyFont="1" applyFill="1" applyBorder="1" applyAlignment="1">
      <alignment horizontal="center" vertical="center" wrapText="1"/>
    </xf>
    <xf numFmtId="10" fontId="21" fillId="2" borderId="2" xfId="11" applyNumberFormat="1" applyFont="1" applyFill="1" applyBorder="1" applyAlignment="1">
      <alignment horizontal="right" vertical="center" wrapText="1"/>
    </xf>
    <xf numFmtId="0" fontId="29" fillId="2" borderId="2" xfId="18" applyFont="1" applyFill="1" applyBorder="1" applyAlignment="1">
      <alignment horizontal="center" vertical="center" wrapText="1"/>
    </xf>
    <xf numFmtId="49" fontId="20" fillId="2" borderId="2" xfId="18" applyNumberFormat="1" applyFont="1" applyFill="1" applyBorder="1" applyAlignment="1">
      <alignment horizontal="center" vertical="center" wrapText="1"/>
    </xf>
    <xf numFmtId="0" fontId="20" fillId="2" borderId="2" xfId="18" applyFont="1" applyFill="1" applyBorder="1" applyAlignment="1">
      <alignment horizontal="center" vertical="center" wrapText="1"/>
    </xf>
    <xf numFmtId="49" fontId="20" fillId="2" borderId="2" xfId="8" applyNumberFormat="1" applyFont="1" applyFill="1" applyBorder="1" applyAlignment="1">
      <alignment vertical="center" wrapText="1"/>
    </xf>
    <xf numFmtId="0" fontId="26" fillId="2" borderId="4" xfId="18" applyFont="1" applyFill="1" applyBorder="1" applyAlignment="1">
      <alignment horizontal="left" vertical="center" wrapText="1"/>
    </xf>
    <xf numFmtId="0" fontId="25" fillId="2" borderId="5" xfId="18" applyFont="1" applyFill="1" applyBorder="1" applyAlignment="1">
      <alignment horizontal="left" vertical="center" wrapText="1"/>
    </xf>
    <xf numFmtId="0" fontId="25" fillId="2" borderId="7" xfId="18" applyFont="1" applyFill="1" applyBorder="1" applyAlignment="1">
      <alignment horizontal="left" vertical="center" wrapText="1"/>
    </xf>
    <xf numFmtId="0" fontId="29" fillId="2" borderId="11" xfId="18" applyFont="1" applyFill="1" applyBorder="1" applyAlignment="1">
      <alignment horizontal="left" vertical="center" wrapText="1"/>
    </xf>
    <xf numFmtId="0" fontId="29" fillId="2" borderId="0" xfId="18" applyFont="1" applyFill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5"/>
  <sheetViews>
    <sheetView tabSelected="1" topLeftCell="A22" workbookViewId="0">
      <selection activeCell="B30" sqref="B30"/>
    </sheetView>
  </sheetViews>
  <sheetFormatPr defaultColWidth="9" defaultRowHeight="15.75" outlineLevelCol="6"/>
  <cols>
    <col min="1" max="1" width="29.5583333333333" style="114" customWidth="1"/>
    <col min="2" max="3" width="10" style="114" customWidth="1"/>
    <col min="4" max="5" width="10.5" style="114" customWidth="1"/>
    <col min="6" max="7" width="10" style="114" customWidth="1"/>
    <col min="8" max="16384" width="9" style="114"/>
  </cols>
  <sheetData>
    <row r="1" s="114" customFormat="1" spans="1:1">
      <c r="A1" s="5" t="s">
        <v>0</v>
      </c>
    </row>
    <row r="2" s="114" customFormat="1" ht="27.6" customHeight="1" spans="1:7">
      <c r="A2" s="117" t="s">
        <v>1</v>
      </c>
      <c r="B2" s="118"/>
      <c r="C2" s="118"/>
      <c r="D2" s="118"/>
      <c r="E2" s="118"/>
      <c r="F2" s="118"/>
      <c r="G2" s="118"/>
    </row>
    <row r="3" s="114" customFormat="1" ht="18.75" customHeight="1" spans="1:7">
      <c r="A3" s="119" t="s">
        <v>2</v>
      </c>
      <c r="B3" s="119" t="s">
        <v>3</v>
      </c>
      <c r="C3" s="119"/>
      <c r="D3" s="120" t="s">
        <v>4</v>
      </c>
      <c r="E3" s="119"/>
      <c r="F3" s="119" t="s">
        <v>5</v>
      </c>
      <c r="G3" s="119"/>
    </row>
    <row r="4" s="115" customFormat="1" ht="18.75" customHeight="1" spans="1:7">
      <c r="A4" s="119"/>
      <c r="B4" s="121">
        <v>89</v>
      </c>
      <c r="C4" s="121"/>
      <c r="D4" s="121">
        <v>82</v>
      </c>
      <c r="E4" s="121"/>
      <c r="F4" s="122">
        <v>0.9213</v>
      </c>
      <c r="G4" s="122"/>
    </row>
    <row r="5" s="115" customFormat="1" ht="18.75" customHeight="1" spans="1:7">
      <c r="A5" s="119" t="s">
        <v>6</v>
      </c>
      <c r="B5" s="123" t="s">
        <v>7</v>
      </c>
      <c r="C5" s="124"/>
      <c r="D5" s="123" t="s">
        <v>8</v>
      </c>
      <c r="E5" s="124"/>
      <c r="F5" s="123" t="s">
        <v>9</v>
      </c>
      <c r="G5" s="124"/>
    </row>
    <row r="6" s="116" customFormat="1" ht="18.75" customHeight="1" spans="1:7">
      <c r="A6" s="125" t="s">
        <v>10</v>
      </c>
      <c r="B6" s="126">
        <f t="shared" ref="B6:F6" si="0">B7+B10+B11</f>
        <v>51.83</v>
      </c>
      <c r="C6" s="126"/>
      <c r="D6" s="126">
        <f t="shared" si="0"/>
        <v>7</v>
      </c>
      <c r="E6" s="126"/>
      <c r="F6" s="126">
        <f t="shared" si="0"/>
        <v>163.09</v>
      </c>
      <c r="G6" s="126"/>
    </row>
    <row r="7" s="114" customFormat="1" ht="18.75" customHeight="1" spans="1:7">
      <c r="A7" s="127" t="s">
        <v>11</v>
      </c>
      <c r="B7" s="126">
        <f>49.23</f>
        <v>49.23</v>
      </c>
      <c r="C7" s="126"/>
      <c r="D7" s="126">
        <v>0</v>
      </c>
      <c r="E7" s="126"/>
      <c r="F7" s="126">
        <v>161.69</v>
      </c>
      <c r="G7" s="126"/>
    </row>
    <row r="8" s="114" customFormat="1" ht="18.75" customHeight="1" spans="1:7">
      <c r="A8" s="125" t="s">
        <v>12</v>
      </c>
      <c r="B8" s="126">
        <f>46.72</f>
        <v>46.72</v>
      </c>
      <c r="C8" s="126"/>
      <c r="D8" s="126">
        <v>0</v>
      </c>
      <c r="E8" s="126"/>
      <c r="F8" s="126">
        <v>158.5</v>
      </c>
      <c r="G8" s="126"/>
    </row>
    <row r="9" s="114" customFormat="1" ht="18.75" customHeight="1" spans="1:7">
      <c r="A9" s="127" t="s">
        <v>13</v>
      </c>
      <c r="B9" s="126">
        <f>2.5</f>
        <v>2.5</v>
      </c>
      <c r="C9" s="126"/>
      <c r="D9" s="126">
        <v>0</v>
      </c>
      <c r="E9" s="126"/>
      <c r="F9" s="126">
        <v>3.19</v>
      </c>
      <c r="G9" s="126"/>
    </row>
    <row r="10" s="114" customFormat="1" ht="18.75" customHeight="1" spans="1:7">
      <c r="A10" s="125" t="s">
        <v>14</v>
      </c>
      <c r="B10" s="126">
        <v>0</v>
      </c>
      <c r="C10" s="126"/>
      <c r="D10" s="126">
        <v>0</v>
      </c>
      <c r="E10" s="126"/>
      <c r="F10" s="126">
        <v>0</v>
      </c>
      <c r="G10" s="126"/>
    </row>
    <row r="11" s="114" customFormat="1" ht="18.75" customHeight="1" spans="1:7">
      <c r="A11" s="125" t="s">
        <v>15</v>
      </c>
      <c r="B11" s="126">
        <v>2.6</v>
      </c>
      <c r="C11" s="126"/>
      <c r="D11" s="126">
        <v>7</v>
      </c>
      <c r="E11" s="126"/>
      <c r="F11" s="126">
        <v>1.4</v>
      </c>
      <c r="G11" s="126"/>
    </row>
    <row r="12" s="116" customFormat="1" ht="18.75" customHeight="1" spans="1:7">
      <c r="A12" s="125" t="s">
        <v>16</v>
      </c>
      <c r="B12" s="126">
        <f>1804.98</f>
        <v>1804.98</v>
      </c>
      <c r="C12" s="126"/>
      <c r="D12" s="126">
        <v>2459.48</v>
      </c>
      <c r="E12" s="126"/>
      <c r="F12" s="126">
        <v>2151.71</v>
      </c>
      <c r="G12" s="126"/>
    </row>
    <row r="13" s="116" customFormat="1" ht="18.75" customHeight="1" spans="1:7">
      <c r="A13" s="128" t="s">
        <v>17</v>
      </c>
      <c r="B13" s="129">
        <f>1804.98</f>
        <v>1804.98</v>
      </c>
      <c r="C13" s="129"/>
      <c r="D13" s="129">
        <v>2459.48</v>
      </c>
      <c r="E13" s="129"/>
      <c r="F13" s="129">
        <v>2151.71</v>
      </c>
      <c r="G13" s="129"/>
    </row>
    <row r="14" s="116" customFormat="1" ht="18.75" customHeight="1" spans="1:7">
      <c r="A14" s="128" t="s">
        <v>18</v>
      </c>
      <c r="B14" s="129"/>
      <c r="C14" s="129"/>
      <c r="D14" s="129"/>
      <c r="E14" s="129"/>
      <c r="F14" s="126"/>
      <c r="G14" s="126"/>
    </row>
    <row r="15" s="116" customFormat="1" ht="18.75" customHeight="1" spans="1:7">
      <c r="A15" s="125" t="s">
        <v>19</v>
      </c>
      <c r="B15" s="129"/>
      <c r="C15" s="129"/>
      <c r="D15" s="129"/>
      <c r="E15" s="129"/>
      <c r="F15" s="129"/>
      <c r="G15" s="129"/>
    </row>
    <row r="16" s="116" customFormat="1" ht="18.75" customHeight="1" spans="1:7">
      <c r="A16" s="125"/>
      <c r="B16" s="129"/>
      <c r="C16" s="129"/>
      <c r="D16" s="126"/>
      <c r="E16" s="126"/>
      <c r="F16" s="126"/>
      <c r="G16" s="126"/>
    </row>
    <row r="17" s="116" customFormat="1" ht="18.75" customHeight="1" spans="1:7">
      <c r="A17" s="125" t="s">
        <v>20</v>
      </c>
      <c r="B17" s="126">
        <f>396.12</f>
        <v>396.12</v>
      </c>
      <c r="C17" s="126"/>
      <c r="D17" s="126">
        <v>400.9</v>
      </c>
      <c r="E17" s="126"/>
      <c r="F17" s="126">
        <v>424.76</v>
      </c>
      <c r="G17" s="126"/>
    </row>
    <row r="18" s="114" customFormat="1" ht="18.75" customHeight="1" spans="1:7">
      <c r="A18" s="127" t="s">
        <v>21</v>
      </c>
      <c r="B18" s="130">
        <v>39.13</v>
      </c>
      <c r="C18" s="130"/>
      <c r="D18" s="130">
        <v>37.3</v>
      </c>
      <c r="E18" s="130"/>
      <c r="F18" s="126">
        <v>59.53</v>
      </c>
      <c r="G18" s="126"/>
    </row>
    <row r="19" s="114" customFormat="1" ht="18.75" customHeight="1" spans="1:7">
      <c r="A19" s="125" t="s">
        <v>22</v>
      </c>
      <c r="B19" s="130">
        <f>3.98</f>
        <v>3.98</v>
      </c>
      <c r="C19" s="130"/>
      <c r="D19" s="130">
        <f>10</f>
        <v>10</v>
      </c>
      <c r="E19" s="130"/>
      <c r="F19" s="126">
        <v>36.6</v>
      </c>
      <c r="G19" s="126"/>
    </row>
    <row r="20" s="114" customFormat="1" ht="18.75" customHeight="1" spans="1:7">
      <c r="A20" s="125" t="s">
        <v>23</v>
      </c>
      <c r="B20" s="130">
        <f>67.27</f>
        <v>67.27</v>
      </c>
      <c r="C20" s="130"/>
      <c r="D20" s="130">
        <f>64.8</f>
        <v>64.8</v>
      </c>
      <c r="E20" s="130"/>
      <c r="F20" s="126">
        <v>79.62</v>
      </c>
      <c r="G20" s="126"/>
    </row>
    <row r="21" s="114" customFormat="1" ht="18.75" customHeight="1" spans="1:7">
      <c r="A21" s="127" t="s">
        <v>24</v>
      </c>
      <c r="B21" s="130">
        <v>6.15</v>
      </c>
      <c r="C21" s="130"/>
      <c r="D21" s="130">
        <f>25</f>
        <v>25</v>
      </c>
      <c r="E21" s="130"/>
      <c r="F21" s="126">
        <f>38.26</f>
        <v>38.26</v>
      </c>
      <c r="G21" s="126"/>
    </row>
    <row r="22" s="114" customFormat="1" ht="18.75" customHeight="1" spans="1:7">
      <c r="A22" s="127" t="s">
        <v>25</v>
      </c>
      <c r="B22" s="130">
        <v>10.39</v>
      </c>
      <c r="C22" s="130"/>
      <c r="D22" s="130">
        <f>9.5</f>
        <v>9.5</v>
      </c>
      <c r="E22" s="130"/>
      <c r="F22" s="126">
        <f>14.42</f>
        <v>14.42</v>
      </c>
      <c r="G22" s="126"/>
    </row>
    <row r="23" s="114" customFormat="1" ht="18.75" customHeight="1" spans="1:7">
      <c r="A23" s="127" t="s">
        <v>26</v>
      </c>
      <c r="B23" s="130">
        <v>9.05</v>
      </c>
      <c r="C23" s="130"/>
      <c r="D23" s="130">
        <f>23</f>
        <v>23</v>
      </c>
      <c r="E23" s="130"/>
      <c r="F23" s="126">
        <v>0</v>
      </c>
      <c r="G23" s="126"/>
    </row>
    <row r="24" s="114" customFormat="1" ht="18.75" customHeight="1" spans="1:7">
      <c r="A24" s="127" t="s">
        <v>27</v>
      </c>
      <c r="B24" s="130">
        <v>45.1</v>
      </c>
      <c r="C24" s="130"/>
      <c r="D24" s="130">
        <f>5</f>
        <v>5</v>
      </c>
      <c r="E24" s="130"/>
      <c r="F24" s="126">
        <v>0</v>
      </c>
      <c r="G24" s="126"/>
    </row>
    <row r="25" s="114" customFormat="1" ht="18.75" customHeight="1" spans="1:7">
      <c r="A25" s="127" t="s">
        <v>28</v>
      </c>
      <c r="B25" s="130">
        <v>2.6</v>
      </c>
      <c r="C25" s="130"/>
      <c r="D25" s="130">
        <f>20</f>
        <v>20</v>
      </c>
      <c r="E25" s="130"/>
      <c r="F25" s="126">
        <v>6.42</v>
      </c>
      <c r="G25" s="126"/>
    </row>
    <row r="26" s="114" customFormat="1" ht="18.75" customHeight="1" spans="1:7">
      <c r="A26" s="127" t="s">
        <v>29</v>
      </c>
      <c r="B26" s="130">
        <v>11.85</v>
      </c>
      <c r="C26" s="130"/>
      <c r="D26" s="130">
        <f>13.2</f>
        <v>13.2</v>
      </c>
      <c r="E26" s="130"/>
      <c r="F26" s="126">
        <v>0</v>
      </c>
      <c r="G26" s="126"/>
    </row>
    <row r="27" s="114" customFormat="1" ht="18.75" customHeight="1" spans="1:7">
      <c r="A27" s="127" t="s">
        <v>30</v>
      </c>
      <c r="B27" s="130">
        <v>200.6</v>
      </c>
      <c r="C27" s="130"/>
      <c r="D27" s="130">
        <v>193.1</v>
      </c>
      <c r="E27" s="130"/>
      <c r="F27" s="126">
        <f>22.94+1.4+62.28+3.19+70.42+2.28+14.72+12.68</f>
        <v>189.91</v>
      </c>
      <c r="G27" s="126"/>
    </row>
    <row r="28" s="115" customFormat="1" ht="18.75" customHeight="1" spans="1:7">
      <c r="A28" s="125" t="s">
        <v>31</v>
      </c>
      <c r="B28" s="130">
        <v>175.48</v>
      </c>
      <c r="C28" s="130"/>
      <c r="D28" s="130">
        <v>400</v>
      </c>
      <c r="E28" s="130"/>
      <c r="F28" s="130">
        <v>418.07</v>
      </c>
      <c r="G28" s="130"/>
    </row>
    <row r="29" s="115" customFormat="1" ht="18.75" customHeight="1" spans="1:7">
      <c r="A29" s="131" t="s">
        <v>32</v>
      </c>
      <c r="B29" s="129" t="s">
        <v>33</v>
      </c>
      <c r="C29" s="129"/>
      <c r="D29" s="129" t="s">
        <v>33</v>
      </c>
      <c r="E29" s="129"/>
      <c r="F29" s="132"/>
      <c r="G29" s="132"/>
    </row>
    <row r="30" s="115" customFormat="1" ht="18.75" customHeight="1" spans="1:7">
      <c r="A30" s="133"/>
      <c r="B30" s="134"/>
      <c r="C30" s="134"/>
      <c r="D30" s="135"/>
      <c r="E30" s="135"/>
      <c r="F30" s="136"/>
      <c r="G30" s="136"/>
    </row>
    <row r="31" s="114" customFormat="1" ht="31.5" customHeight="1" spans="1:7">
      <c r="A31" s="137" t="s">
        <v>34</v>
      </c>
      <c r="B31" s="138" t="s">
        <v>35</v>
      </c>
      <c r="C31" s="124" t="s">
        <v>36</v>
      </c>
      <c r="D31" s="124" t="s">
        <v>37</v>
      </c>
      <c r="E31" s="124" t="s">
        <v>38</v>
      </c>
      <c r="F31" s="124" t="s">
        <v>39</v>
      </c>
      <c r="G31" s="124" t="s">
        <v>40</v>
      </c>
    </row>
    <row r="32" s="114" customFormat="1" ht="23.25" customHeight="1" spans="1:7">
      <c r="A32" s="139"/>
      <c r="B32" s="140" t="s">
        <v>41</v>
      </c>
      <c r="C32" s="140" t="s">
        <v>41</v>
      </c>
      <c r="D32" s="140" t="s">
        <v>42</v>
      </c>
      <c r="E32" s="140" t="s">
        <v>43</v>
      </c>
      <c r="F32" s="140" t="s">
        <v>44</v>
      </c>
      <c r="G32" s="140" t="s">
        <v>45</v>
      </c>
    </row>
    <row r="33" s="114" customFormat="1" ht="77" customHeight="1" spans="1:7">
      <c r="A33" s="119" t="s">
        <v>46</v>
      </c>
      <c r="B33" s="141" t="s">
        <v>47</v>
      </c>
      <c r="C33" s="142"/>
      <c r="D33" s="142"/>
      <c r="E33" s="142"/>
      <c r="F33" s="142"/>
      <c r="G33" s="143"/>
    </row>
    <row r="34" s="114" customFormat="1" ht="33" customHeight="1" spans="1:7">
      <c r="A34" s="144" t="s">
        <v>48</v>
      </c>
      <c r="B34" s="144"/>
      <c r="C34" s="144"/>
      <c r="D34" s="144"/>
      <c r="E34" s="144"/>
      <c r="F34" s="144"/>
      <c r="G34" s="144"/>
    </row>
    <row r="35" s="114" customFormat="1" spans="1:7">
      <c r="A35" s="145" t="s">
        <v>49</v>
      </c>
      <c r="B35" s="145"/>
      <c r="C35" s="145"/>
      <c r="D35" s="145"/>
      <c r="E35" s="145"/>
      <c r="F35" s="145"/>
      <c r="G35" s="145"/>
    </row>
  </sheetData>
  <mergeCells count="87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3:G33"/>
    <mergeCell ref="A34:G34"/>
    <mergeCell ref="A35:G35"/>
    <mergeCell ref="A3:A4"/>
    <mergeCell ref="A31:A32"/>
  </mergeCells>
  <pageMargins left="0.554861111111111" right="0.357638888888889" top="1" bottom="1" header="0.5" footer="0.5"/>
  <pageSetup paperSize="9" scale="92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9"/>
  <sheetViews>
    <sheetView view="pageBreakPreview" zoomScaleNormal="100" topLeftCell="A37" workbookViewId="0">
      <selection activeCell="B7" sqref="B7:G7"/>
    </sheetView>
  </sheetViews>
  <sheetFormatPr defaultColWidth="9" defaultRowHeight="15.75"/>
  <cols>
    <col min="1" max="2" width="9" style="62"/>
    <col min="3" max="3" width="10.3833333333333" style="62" customWidth="1"/>
    <col min="4" max="4" width="9" style="62"/>
    <col min="5" max="5" width="5.38333333333333" style="62" customWidth="1"/>
    <col min="6" max="6" width="7.125" style="62" customWidth="1"/>
    <col min="7" max="7" width="6.25" style="62" customWidth="1"/>
    <col min="8" max="8" width="10.1333333333333" style="62" customWidth="1"/>
    <col min="9" max="9" width="9" style="62"/>
    <col min="10" max="11" width="9.38333333333333" style="62" customWidth="1"/>
    <col min="12" max="16376" width="9" style="62"/>
  </cols>
  <sheetData>
    <row r="1" ht="14.25" spans="1:1">
      <c r="A1" s="5" t="s">
        <v>50</v>
      </c>
    </row>
    <row r="2" s="62" customFormat="1" ht="19" customHeight="1" spans="1:11">
      <c r="A2" s="63" t="s">
        <v>51</v>
      </c>
      <c r="B2" s="64"/>
      <c r="C2" s="64"/>
      <c r="D2" s="64"/>
      <c r="E2" s="64"/>
      <c r="F2" s="64"/>
      <c r="G2" s="64"/>
      <c r="H2" s="64"/>
      <c r="I2" s="64"/>
      <c r="J2" s="64"/>
      <c r="K2" s="64"/>
    </row>
    <row r="3" s="62" customFormat="1" ht="20" customHeight="1" spans="1:11">
      <c r="A3" s="65" t="s">
        <v>52</v>
      </c>
      <c r="B3" s="65"/>
      <c r="C3" s="65"/>
      <c r="D3" s="65"/>
      <c r="E3" s="65"/>
      <c r="F3" s="65"/>
      <c r="G3" s="65"/>
      <c r="H3" s="65"/>
      <c r="I3" s="65"/>
      <c r="J3" s="65"/>
      <c r="K3" s="65"/>
    </row>
    <row r="4" s="62" customFormat="1" ht="22" customHeight="1" spans="1:11">
      <c r="A4" s="66" t="s">
        <v>53</v>
      </c>
      <c r="B4" s="67" t="s">
        <v>54</v>
      </c>
      <c r="C4" s="68"/>
      <c r="D4" s="68"/>
      <c r="E4" s="68"/>
      <c r="F4" s="68"/>
      <c r="G4" s="68"/>
      <c r="H4" s="68"/>
      <c r="I4" s="68"/>
      <c r="J4" s="68"/>
      <c r="K4" s="109"/>
    </row>
    <row r="5" s="62" customFormat="1" ht="29" customHeight="1" spans="1:11">
      <c r="A5" s="69" t="s">
        <v>55</v>
      </c>
      <c r="B5" s="66"/>
      <c r="C5" s="66"/>
      <c r="D5" s="70" t="s">
        <v>56</v>
      </c>
      <c r="E5" s="66" t="s">
        <v>57</v>
      </c>
      <c r="F5" s="66"/>
      <c r="G5" s="66" t="s">
        <v>58</v>
      </c>
      <c r="H5" s="66" t="s">
        <v>59</v>
      </c>
      <c r="I5" s="66" t="s">
        <v>60</v>
      </c>
      <c r="J5" s="66" t="s">
        <v>61</v>
      </c>
      <c r="K5" s="66" t="s">
        <v>62</v>
      </c>
    </row>
    <row r="6" s="62" customFormat="1" ht="23" customHeight="1" spans="1:11">
      <c r="A6" s="71"/>
      <c r="B6" s="66" t="s">
        <v>63</v>
      </c>
      <c r="C6" s="66"/>
      <c r="D6" s="66">
        <v>93.58</v>
      </c>
      <c r="E6" s="66">
        <v>4688.54</v>
      </c>
      <c r="F6" s="66"/>
      <c r="G6" s="66">
        <f>H6</f>
        <v>4861.65</v>
      </c>
      <c r="H6" s="66">
        <v>4861.65</v>
      </c>
      <c r="I6" s="66">
        <v>10</v>
      </c>
      <c r="J6" s="110">
        <f>H6/E6</f>
        <v>1.03692194158523</v>
      </c>
      <c r="K6" s="111">
        <v>9.63</v>
      </c>
    </row>
    <row r="7" s="62" customFormat="1" ht="23" customHeight="1" spans="1:11">
      <c r="A7" s="71"/>
      <c r="B7" s="72" t="s">
        <v>64</v>
      </c>
      <c r="C7" s="73"/>
      <c r="D7" s="73"/>
      <c r="E7" s="73"/>
      <c r="F7" s="73"/>
      <c r="G7" s="73"/>
      <c r="H7" s="72" t="s">
        <v>65</v>
      </c>
      <c r="I7" s="73"/>
      <c r="J7" s="73"/>
      <c r="K7" s="73"/>
    </row>
    <row r="8" s="62" customFormat="1" ht="23" customHeight="1" spans="1:11">
      <c r="A8" s="71"/>
      <c r="B8" s="73" t="s">
        <v>66</v>
      </c>
      <c r="C8" s="73"/>
      <c r="D8" s="73"/>
      <c r="E8" s="73"/>
      <c r="F8" s="73"/>
      <c r="G8" s="73"/>
      <c r="H8" s="72" t="s">
        <v>67</v>
      </c>
      <c r="I8" s="73"/>
      <c r="J8" s="73"/>
      <c r="K8" s="73"/>
    </row>
    <row r="9" s="62" customFormat="1" ht="23" customHeight="1" spans="1:11">
      <c r="A9" s="71"/>
      <c r="B9" s="74" t="s">
        <v>68</v>
      </c>
      <c r="C9" s="75"/>
      <c r="D9" s="75"/>
      <c r="E9" s="75"/>
      <c r="F9" s="75"/>
      <c r="G9" s="76"/>
      <c r="H9" s="74" t="s">
        <v>69</v>
      </c>
      <c r="I9" s="75"/>
      <c r="J9" s="75"/>
      <c r="K9" s="76"/>
    </row>
    <row r="10" s="62" customFormat="1" ht="23" customHeight="1" spans="1:11">
      <c r="A10" s="71"/>
      <c r="B10" s="73" t="s">
        <v>70</v>
      </c>
      <c r="C10" s="73"/>
      <c r="D10" s="73"/>
      <c r="E10" s="73"/>
      <c r="F10" s="73"/>
      <c r="G10" s="73"/>
      <c r="H10" s="73"/>
      <c r="I10" s="73"/>
      <c r="J10" s="73"/>
      <c r="K10" s="73"/>
    </row>
    <row r="11" s="62" customFormat="1" ht="23" customHeight="1" spans="1:11">
      <c r="A11" s="77"/>
      <c r="B11" s="78" t="s">
        <v>71</v>
      </c>
      <c r="C11" s="79"/>
      <c r="D11" s="79"/>
      <c r="E11" s="79"/>
      <c r="F11" s="79"/>
      <c r="G11" s="80"/>
      <c r="H11" s="73"/>
      <c r="I11" s="73"/>
      <c r="J11" s="73"/>
      <c r="K11" s="73"/>
    </row>
    <row r="12" s="62" customFormat="1" ht="23" customHeight="1" spans="1:11">
      <c r="A12" s="66" t="s">
        <v>72</v>
      </c>
      <c r="B12" s="66" t="s">
        <v>73</v>
      </c>
      <c r="C12" s="66"/>
      <c r="D12" s="66"/>
      <c r="E12" s="66"/>
      <c r="F12" s="66"/>
      <c r="G12" s="66"/>
      <c r="H12" s="66" t="s">
        <v>74</v>
      </c>
      <c r="I12" s="66"/>
      <c r="J12" s="66"/>
      <c r="K12" s="66"/>
    </row>
    <row r="13" s="62" customFormat="1" ht="103" customHeight="1" spans="1:11">
      <c r="A13" s="66"/>
      <c r="B13" s="81" t="s">
        <v>75</v>
      </c>
      <c r="C13" s="66"/>
      <c r="D13" s="66"/>
      <c r="E13" s="66"/>
      <c r="F13" s="66"/>
      <c r="G13" s="66"/>
      <c r="H13" s="73" t="s">
        <v>76</v>
      </c>
      <c r="I13" s="73"/>
      <c r="J13" s="73"/>
      <c r="K13" s="73"/>
    </row>
    <row r="14" s="62" customFormat="1" ht="23" customHeight="1" spans="1:11">
      <c r="A14" s="69" t="s">
        <v>77</v>
      </c>
      <c r="B14" s="66" t="s">
        <v>78</v>
      </c>
      <c r="C14" s="66" t="s">
        <v>79</v>
      </c>
      <c r="D14" s="66" t="s">
        <v>80</v>
      </c>
      <c r="E14" s="66"/>
      <c r="F14" s="66" t="s">
        <v>81</v>
      </c>
      <c r="G14" s="66"/>
      <c r="H14" s="66" t="s">
        <v>82</v>
      </c>
      <c r="I14" s="66" t="s">
        <v>60</v>
      </c>
      <c r="J14" s="66" t="s">
        <v>62</v>
      </c>
      <c r="K14" s="66" t="s">
        <v>83</v>
      </c>
    </row>
    <row r="15" s="62" customFormat="1" ht="34" customHeight="1" spans="1:11">
      <c r="A15" s="71"/>
      <c r="B15" s="82" t="s">
        <v>84</v>
      </c>
      <c r="C15" s="82" t="s">
        <v>85</v>
      </c>
      <c r="D15" s="83" t="s">
        <v>86</v>
      </c>
      <c r="E15" s="73"/>
      <c r="F15" s="66" t="s">
        <v>87</v>
      </c>
      <c r="G15" s="66"/>
      <c r="H15" s="66" t="s">
        <v>88</v>
      </c>
      <c r="I15" s="66">
        <v>2</v>
      </c>
      <c r="J15" s="66">
        <v>2</v>
      </c>
      <c r="K15" s="66"/>
    </row>
    <row r="16" s="62" customFormat="1" ht="34" customHeight="1" spans="1:11">
      <c r="A16" s="71"/>
      <c r="B16" s="71"/>
      <c r="C16" s="71"/>
      <c r="D16" s="73" t="s">
        <v>89</v>
      </c>
      <c r="E16" s="73"/>
      <c r="F16" s="84" t="s">
        <v>90</v>
      </c>
      <c r="G16" s="85"/>
      <c r="H16" s="66" t="s">
        <v>91</v>
      </c>
      <c r="I16" s="66">
        <v>2</v>
      </c>
      <c r="J16" s="66">
        <v>2</v>
      </c>
      <c r="K16" s="66"/>
    </row>
    <row r="17" s="62" customFormat="1" ht="34" customHeight="1" spans="1:11">
      <c r="A17" s="71"/>
      <c r="B17" s="71"/>
      <c r="C17" s="71"/>
      <c r="D17" s="73" t="s">
        <v>92</v>
      </c>
      <c r="E17" s="73"/>
      <c r="F17" s="84" t="s">
        <v>93</v>
      </c>
      <c r="G17" s="85"/>
      <c r="H17" s="66" t="s">
        <v>94</v>
      </c>
      <c r="I17" s="66">
        <v>1.5</v>
      </c>
      <c r="J17" s="66">
        <v>1.5</v>
      </c>
      <c r="K17" s="66"/>
    </row>
    <row r="18" s="62" customFormat="1" ht="34" customHeight="1" spans="1:11">
      <c r="A18" s="71"/>
      <c r="B18" s="71"/>
      <c r="C18" s="71"/>
      <c r="D18" s="73" t="s">
        <v>95</v>
      </c>
      <c r="E18" s="73"/>
      <c r="F18" s="84" t="s">
        <v>96</v>
      </c>
      <c r="G18" s="85"/>
      <c r="H18" s="66" t="s">
        <v>97</v>
      </c>
      <c r="I18" s="66">
        <v>1.5</v>
      </c>
      <c r="J18" s="66">
        <v>1.5</v>
      </c>
      <c r="K18" s="66"/>
    </row>
    <row r="19" s="62" customFormat="1" ht="34" customHeight="1" spans="1:11">
      <c r="A19" s="71"/>
      <c r="B19" s="71"/>
      <c r="C19" s="71"/>
      <c r="D19" s="73" t="s">
        <v>98</v>
      </c>
      <c r="E19" s="73"/>
      <c r="F19" s="84" t="s">
        <v>99</v>
      </c>
      <c r="G19" s="85"/>
      <c r="H19" s="66" t="s">
        <v>100</v>
      </c>
      <c r="I19" s="66">
        <v>2</v>
      </c>
      <c r="J19" s="66">
        <v>2</v>
      </c>
      <c r="K19" s="66"/>
    </row>
    <row r="20" s="62" customFormat="1" ht="34" customHeight="1" spans="1:11">
      <c r="A20" s="71"/>
      <c r="B20" s="71"/>
      <c r="C20" s="71"/>
      <c r="D20" s="73" t="s">
        <v>101</v>
      </c>
      <c r="E20" s="73"/>
      <c r="F20" s="84" t="s">
        <v>102</v>
      </c>
      <c r="G20" s="85"/>
      <c r="H20" s="66" t="s">
        <v>103</v>
      </c>
      <c r="I20" s="66">
        <v>2</v>
      </c>
      <c r="J20" s="66">
        <v>2</v>
      </c>
      <c r="K20" s="66"/>
    </row>
    <row r="21" s="62" customFormat="1" ht="34" customHeight="1" spans="1:11">
      <c r="A21" s="71"/>
      <c r="B21" s="71"/>
      <c r="C21" s="71"/>
      <c r="D21" s="73" t="s">
        <v>104</v>
      </c>
      <c r="E21" s="73"/>
      <c r="F21" s="84" t="s">
        <v>93</v>
      </c>
      <c r="G21" s="85"/>
      <c r="H21" s="66" t="s">
        <v>105</v>
      </c>
      <c r="I21" s="66">
        <v>2</v>
      </c>
      <c r="J21" s="66">
        <v>2</v>
      </c>
      <c r="K21" s="66"/>
    </row>
    <row r="22" s="62" customFormat="1" ht="34" customHeight="1" spans="1:11">
      <c r="A22" s="71"/>
      <c r="B22" s="71"/>
      <c r="C22" s="71"/>
      <c r="D22" s="73" t="s">
        <v>106</v>
      </c>
      <c r="E22" s="73"/>
      <c r="F22" s="84" t="s">
        <v>107</v>
      </c>
      <c r="G22" s="85"/>
      <c r="H22" s="66" t="s">
        <v>108</v>
      </c>
      <c r="I22" s="66">
        <v>2</v>
      </c>
      <c r="J22" s="66">
        <v>2</v>
      </c>
      <c r="K22" s="66"/>
    </row>
    <row r="23" s="62" customFormat="1" ht="34" customHeight="1" spans="1:11">
      <c r="A23" s="71"/>
      <c r="B23" s="71"/>
      <c r="C23" s="86" t="s">
        <v>109</v>
      </c>
      <c r="D23" s="73" t="s">
        <v>110</v>
      </c>
      <c r="E23" s="73"/>
      <c r="F23" s="87">
        <v>1</v>
      </c>
      <c r="G23" s="88"/>
      <c r="H23" s="89">
        <v>1</v>
      </c>
      <c r="I23" s="93">
        <v>1.25</v>
      </c>
      <c r="J23" s="93">
        <v>1.25</v>
      </c>
      <c r="K23" s="93"/>
    </row>
    <row r="24" s="62" customFormat="1" ht="34" customHeight="1" spans="1:11">
      <c r="A24" s="71"/>
      <c r="B24" s="71"/>
      <c r="C24" s="66"/>
      <c r="D24" s="73" t="s">
        <v>111</v>
      </c>
      <c r="E24" s="73"/>
      <c r="F24" s="87">
        <v>1</v>
      </c>
      <c r="G24" s="88"/>
      <c r="H24" s="89">
        <v>1</v>
      </c>
      <c r="I24" s="93">
        <v>1.25</v>
      </c>
      <c r="J24" s="93">
        <v>1.25</v>
      </c>
      <c r="K24" s="93"/>
    </row>
    <row r="25" s="62" customFormat="1" ht="34" customHeight="1" spans="1:11">
      <c r="A25" s="71"/>
      <c r="B25" s="71"/>
      <c r="C25" s="66"/>
      <c r="D25" s="73" t="s">
        <v>112</v>
      </c>
      <c r="E25" s="73"/>
      <c r="F25" s="87" t="s">
        <v>113</v>
      </c>
      <c r="G25" s="88"/>
      <c r="H25" s="89">
        <v>0.8</v>
      </c>
      <c r="I25" s="93">
        <v>1.25</v>
      </c>
      <c r="J25" s="93">
        <v>1.25</v>
      </c>
      <c r="K25" s="93"/>
    </row>
    <row r="26" s="62" customFormat="1" ht="34" customHeight="1" spans="1:11">
      <c r="A26" s="71"/>
      <c r="B26" s="71"/>
      <c r="C26" s="66"/>
      <c r="D26" s="83" t="s">
        <v>114</v>
      </c>
      <c r="E26" s="73"/>
      <c r="F26" s="87">
        <v>1</v>
      </c>
      <c r="G26" s="88"/>
      <c r="H26" s="89">
        <v>1</v>
      </c>
      <c r="I26" s="93">
        <v>1.25</v>
      </c>
      <c r="J26" s="93">
        <v>1.25</v>
      </c>
      <c r="K26" s="93"/>
    </row>
    <row r="27" s="62" customFormat="1" ht="34" customHeight="1" spans="1:11">
      <c r="A27" s="71"/>
      <c r="B27" s="71"/>
      <c r="C27" s="66"/>
      <c r="D27" s="73" t="s">
        <v>115</v>
      </c>
      <c r="E27" s="73"/>
      <c r="F27" s="87">
        <v>1</v>
      </c>
      <c r="G27" s="88"/>
      <c r="H27" s="89">
        <v>1</v>
      </c>
      <c r="I27" s="93">
        <v>1.25</v>
      </c>
      <c r="J27" s="93">
        <v>1.25</v>
      </c>
      <c r="K27" s="93"/>
    </row>
    <row r="28" s="62" customFormat="1" ht="34" customHeight="1" spans="1:11">
      <c r="A28" s="71"/>
      <c r="B28" s="71"/>
      <c r="C28" s="66"/>
      <c r="D28" s="73" t="s">
        <v>116</v>
      </c>
      <c r="E28" s="73"/>
      <c r="F28" s="87">
        <v>1</v>
      </c>
      <c r="G28" s="88"/>
      <c r="H28" s="89">
        <v>1</v>
      </c>
      <c r="I28" s="93">
        <v>1.25</v>
      </c>
      <c r="J28" s="93">
        <v>1.25</v>
      </c>
      <c r="K28" s="93"/>
    </row>
    <row r="29" s="62" customFormat="1" ht="34" customHeight="1" spans="1:11">
      <c r="A29" s="71"/>
      <c r="B29" s="71"/>
      <c r="C29" s="66"/>
      <c r="D29" s="73" t="s">
        <v>117</v>
      </c>
      <c r="E29" s="73"/>
      <c r="F29" s="87">
        <v>1</v>
      </c>
      <c r="G29" s="88"/>
      <c r="H29" s="89">
        <v>1</v>
      </c>
      <c r="I29" s="93">
        <v>1.25</v>
      </c>
      <c r="J29" s="93">
        <v>1.25</v>
      </c>
      <c r="K29" s="93"/>
    </row>
    <row r="30" s="62" customFormat="1" ht="34" customHeight="1" spans="1:11">
      <c r="A30" s="71"/>
      <c r="B30" s="71"/>
      <c r="C30" s="66"/>
      <c r="D30" s="73" t="s">
        <v>118</v>
      </c>
      <c r="E30" s="73"/>
      <c r="F30" s="87" t="s">
        <v>119</v>
      </c>
      <c r="G30" s="88"/>
      <c r="H30" s="89">
        <v>0.975</v>
      </c>
      <c r="I30" s="93">
        <v>1.25</v>
      </c>
      <c r="J30" s="93">
        <v>1.25</v>
      </c>
      <c r="K30" s="93"/>
    </row>
    <row r="31" s="62" customFormat="1" ht="34" customHeight="1" spans="1:11">
      <c r="A31" s="71"/>
      <c r="B31" s="71"/>
      <c r="C31" s="66"/>
      <c r="D31" s="73" t="s">
        <v>120</v>
      </c>
      <c r="E31" s="73"/>
      <c r="F31" s="87" t="s">
        <v>119</v>
      </c>
      <c r="G31" s="88"/>
      <c r="H31" s="89">
        <v>0.96</v>
      </c>
      <c r="I31" s="93">
        <v>1.25</v>
      </c>
      <c r="J31" s="93">
        <v>1.25</v>
      </c>
      <c r="K31" s="93"/>
    </row>
    <row r="32" s="62" customFormat="1" ht="34" customHeight="1" spans="1:11">
      <c r="A32" s="71"/>
      <c r="B32" s="71"/>
      <c r="C32" s="66"/>
      <c r="D32" s="73" t="s">
        <v>121</v>
      </c>
      <c r="E32" s="73"/>
      <c r="F32" s="87" t="s">
        <v>119</v>
      </c>
      <c r="G32" s="88"/>
      <c r="H32" s="89">
        <v>0.955</v>
      </c>
      <c r="I32" s="93">
        <v>1.25</v>
      </c>
      <c r="J32" s="93">
        <v>1.25</v>
      </c>
      <c r="K32" s="93"/>
    </row>
    <row r="33" s="62" customFormat="1" ht="34" customHeight="1" spans="1:11">
      <c r="A33" s="71"/>
      <c r="B33" s="71"/>
      <c r="C33" s="66"/>
      <c r="D33" s="73" t="s">
        <v>122</v>
      </c>
      <c r="E33" s="73"/>
      <c r="F33" s="87" t="s">
        <v>123</v>
      </c>
      <c r="G33" s="88"/>
      <c r="H33" s="89">
        <v>1</v>
      </c>
      <c r="I33" s="93">
        <v>1.25</v>
      </c>
      <c r="J33" s="93">
        <v>1.25</v>
      </c>
      <c r="K33" s="93"/>
    </row>
    <row r="34" s="62" customFormat="1" ht="34" customHeight="1" spans="1:11">
      <c r="A34" s="71"/>
      <c r="B34" s="71"/>
      <c r="C34" s="66"/>
      <c r="D34" s="73" t="s">
        <v>124</v>
      </c>
      <c r="E34" s="73"/>
      <c r="F34" s="87" t="s">
        <v>125</v>
      </c>
      <c r="G34" s="88"/>
      <c r="H34" s="89">
        <v>1</v>
      </c>
      <c r="I34" s="93">
        <v>1.25</v>
      </c>
      <c r="J34" s="93">
        <v>1.25</v>
      </c>
      <c r="K34" s="93"/>
    </row>
    <row r="35" s="62" customFormat="1" ht="34" customHeight="1" spans="1:11">
      <c r="A35" s="71"/>
      <c r="B35" s="71"/>
      <c r="C35" s="66"/>
      <c r="D35" s="73" t="s">
        <v>126</v>
      </c>
      <c r="E35" s="73"/>
      <c r="F35" s="87">
        <v>0.9</v>
      </c>
      <c r="G35" s="88"/>
      <c r="H35" s="89">
        <v>0.99</v>
      </c>
      <c r="I35" s="93">
        <v>1.25</v>
      </c>
      <c r="J35" s="93">
        <v>1.25</v>
      </c>
      <c r="K35" s="93"/>
    </row>
    <row r="36" s="62" customFormat="1" ht="34" customHeight="1" spans="1:11">
      <c r="A36" s="71"/>
      <c r="B36" s="71"/>
      <c r="C36" s="66"/>
      <c r="D36" s="73" t="s">
        <v>127</v>
      </c>
      <c r="E36" s="73"/>
      <c r="F36" s="87">
        <v>1</v>
      </c>
      <c r="G36" s="88"/>
      <c r="H36" s="89">
        <v>1</v>
      </c>
      <c r="I36" s="93">
        <v>1.25</v>
      </c>
      <c r="J36" s="93">
        <v>1.25</v>
      </c>
      <c r="K36" s="93"/>
    </row>
    <row r="37" s="62" customFormat="1" ht="34" customHeight="1" spans="1:11">
      <c r="A37" s="71"/>
      <c r="B37" s="71"/>
      <c r="C37" s="66"/>
      <c r="D37" s="73" t="s">
        <v>128</v>
      </c>
      <c r="E37" s="73"/>
      <c r="F37" s="87">
        <v>1</v>
      </c>
      <c r="G37" s="88"/>
      <c r="H37" s="89">
        <v>1</v>
      </c>
      <c r="I37" s="93">
        <v>1.25</v>
      </c>
      <c r="J37" s="93">
        <v>1.25</v>
      </c>
      <c r="K37" s="93"/>
    </row>
    <row r="38" s="62" customFormat="1" ht="34" customHeight="1" spans="1:11">
      <c r="A38" s="71"/>
      <c r="B38" s="71"/>
      <c r="C38" s="66"/>
      <c r="D38" s="73" t="s">
        <v>129</v>
      </c>
      <c r="E38" s="73"/>
      <c r="F38" s="87" t="s">
        <v>130</v>
      </c>
      <c r="G38" s="88"/>
      <c r="H38" s="90">
        <v>1.25</v>
      </c>
      <c r="I38" s="93">
        <v>1.25</v>
      </c>
      <c r="J38" s="93">
        <v>1.25</v>
      </c>
      <c r="K38" s="93"/>
    </row>
    <row r="39" s="62" customFormat="1" ht="34" customHeight="1" spans="1:11">
      <c r="A39" s="71"/>
      <c r="B39" s="71"/>
      <c r="C39" s="82" t="s">
        <v>131</v>
      </c>
      <c r="D39" s="91" t="s">
        <v>132</v>
      </c>
      <c r="E39" s="92"/>
      <c r="F39" s="84" t="s">
        <v>133</v>
      </c>
      <c r="G39" s="85"/>
      <c r="H39" s="93">
        <v>5</v>
      </c>
      <c r="I39" s="93">
        <v>5</v>
      </c>
      <c r="J39" s="93">
        <v>5</v>
      </c>
      <c r="K39" s="89"/>
    </row>
    <row r="40" s="62" customFormat="1" ht="34" customHeight="1" spans="1:11">
      <c r="A40" s="71"/>
      <c r="B40" s="71"/>
      <c r="C40" s="86" t="s">
        <v>134</v>
      </c>
      <c r="D40" s="91" t="s">
        <v>135</v>
      </c>
      <c r="E40" s="92"/>
      <c r="F40" s="94">
        <v>1</v>
      </c>
      <c r="G40" s="95"/>
      <c r="H40" s="96">
        <f>(2683.67+2151.71)/(2229.06+2459.48)</f>
        <v>1.03131891804272</v>
      </c>
      <c r="I40" s="93">
        <v>5</v>
      </c>
      <c r="J40" s="93">
        <v>4.84</v>
      </c>
      <c r="K40" s="89"/>
    </row>
    <row r="41" s="62" customFormat="1" ht="34" customHeight="1" spans="1:11">
      <c r="A41" s="71"/>
      <c r="B41" s="71"/>
      <c r="C41" s="66"/>
      <c r="D41" s="97" t="s">
        <v>136</v>
      </c>
      <c r="E41" s="98"/>
      <c r="F41" s="94" t="s">
        <v>137</v>
      </c>
      <c r="G41" s="95"/>
      <c r="H41" s="96" t="s">
        <v>138</v>
      </c>
      <c r="I41" s="112">
        <v>2.5</v>
      </c>
      <c r="J41" s="93">
        <v>1.99</v>
      </c>
      <c r="K41" s="89"/>
    </row>
    <row r="42" s="62" customFormat="1" ht="34" customHeight="1" spans="1:11">
      <c r="A42" s="71"/>
      <c r="B42" s="71"/>
      <c r="C42" s="66"/>
      <c r="D42" s="91" t="s">
        <v>139</v>
      </c>
      <c r="E42" s="92"/>
      <c r="F42" s="94" t="s">
        <v>140</v>
      </c>
      <c r="G42" s="95"/>
      <c r="H42" s="99" t="s">
        <v>141</v>
      </c>
      <c r="I42" s="112">
        <v>2.5</v>
      </c>
      <c r="J42" s="93">
        <v>2.19</v>
      </c>
      <c r="K42" s="96"/>
    </row>
    <row r="43" s="62" customFormat="1" ht="34" customHeight="1" spans="1:11">
      <c r="A43" s="71"/>
      <c r="B43" s="69" t="s">
        <v>142</v>
      </c>
      <c r="C43" s="69" t="s">
        <v>143</v>
      </c>
      <c r="D43" s="100" t="s">
        <v>144</v>
      </c>
      <c r="E43" s="101"/>
      <c r="F43" s="94" t="s">
        <v>145</v>
      </c>
      <c r="G43" s="95"/>
      <c r="H43" s="99" t="s">
        <v>146</v>
      </c>
      <c r="I43" s="112">
        <v>10</v>
      </c>
      <c r="J43" s="93">
        <v>10</v>
      </c>
      <c r="K43" s="89"/>
    </row>
    <row r="44" s="62" customFormat="1" ht="34" customHeight="1" spans="1:11">
      <c r="A44" s="71"/>
      <c r="B44" s="71"/>
      <c r="C44" s="69" t="s">
        <v>147</v>
      </c>
      <c r="D44" s="91" t="s">
        <v>148</v>
      </c>
      <c r="E44" s="92"/>
      <c r="F44" s="102">
        <v>0.03</v>
      </c>
      <c r="G44" s="103"/>
      <c r="H44" s="104">
        <v>0.06</v>
      </c>
      <c r="I44" s="112">
        <v>5</v>
      </c>
      <c r="J44" s="93">
        <v>5</v>
      </c>
      <c r="K44" s="89"/>
    </row>
    <row r="45" s="62" customFormat="1" ht="34" customHeight="1" spans="1:11">
      <c r="A45" s="71"/>
      <c r="B45" s="71"/>
      <c r="C45" s="71"/>
      <c r="D45" s="100" t="s">
        <v>149</v>
      </c>
      <c r="E45" s="101"/>
      <c r="F45" s="105" t="s">
        <v>150</v>
      </c>
      <c r="G45" s="103"/>
      <c r="H45" s="106" t="s">
        <v>150</v>
      </c>
      <c r="I45" s="93">
        <v>5</v>
      </c>
      <c r="J45" s="93">
        <v>5</v>
      </c>
      <c r="K45" s="96"/>
    </row>
    <row r="46" s="62" customFormat="1" ht="34" customHeight="1" spans="1:11">
      <c r="A46" s="71"/>
      <c r="B46" s="71"/>
      <c r="C46" s="69" t="s">
        <v>151</v>
      </c>
      <c r="D46" s="91" t="s">
        <v>152</v>
      </c>
      <c r="E46" s="92"/>
      <c r="F46" s="105" t="s">
        <v>153</v>
      </c>
      <c r="G46" s="103"/>
      <c r="H46" s="106" t="s">
        <v>153</v>
      </c>
      <c r="I46" s="93">
        <v>10</v>
      </c>
      <c r="J46" s="93">
        <v>10</v>
      </c>
      <c r="K46" s="89"/>
    </row>
    <row r="47" s="62" customFormat="1" ht="54" customHeight="1" spans="1:11">
      <c r="A47" s="71"/>
      <c r="B47" s="69" t="s">
        <v>154</v>
      </c>
      <c r="C47" s="69" t="s">
        <v>155</v>
      </c>
      <c r="D47" s="100" t="s">
        <v>156</v>
      </c>
      <c r="E47" s="101"/>
      <c r="F47" s="84" t="s">
        <v>157</v>
      </c>
      <c r="G47" s="85"/>
      <c r="H47" s="93">
        <v>90</v>
      </c>
      <c r="I47" s="93">
        <v>10</v>
      </c>
      <c r="J47" s="93">
        <v>10</v>
      </c>
      <c r="K47" s="73"/>
    </row>
    <row r="48" s="62" customFormat="1" ht="26.25" customHeight="1" spans="1:11">
      <c r="A48" s="66" t="s">
        <v>158</v>
      </c>
      <c r="B48" s="66"/>
      <c r="C48" s="66"/>
      <c r="D48" s="66"/>
      <c r="E48" s="66"/>
      <c r="F48" s="66"/>
      <c r="G48" s="66"/>
      <c r="H48" s="66"/>
      <c r="I48" s="113">
        <f>SUM(J15:J47)+K6</f>
        <v>98.65</v>
      </c>
      <c r="J48" s="68"/>
      <c r="K48" s="109"/>
    </row>
    <row r="49" s="62" customFormat="1" ht="27" customHeight="1" spans="1:11">
      <c r="A49" s="107" t="s">
        <v>159</v>
      </c>
      <c r="B49" s="108"/>
      <c r="C49" s="108"/>
      <c r="D49" s="108"/>
      <c r="E49" s="108"/>
      <c r="F49" s="108"/>
      <c r="G49" s="108"/>
      <c r="H49" s="108"/>
      <c r="I49" s="108"/>
      <c r="J49" s="108"/>
      <c r="K49" s="108"/>
    </row>
  </sheetData>
  <mergeCells count="101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D46:E46"/>
    <mergeCell ref="F46:G46"/>
    <mergeCell ref="D47:E47"/>
    <mergeCell ref="F47:G47"/>
    <mergeCell ref="A48:H48"/>
    <mergeCell ref="I48:K48"/>
    <mergeCell ref="A49:K49"/>
    <mergeCell ref="A5:A11"/>
    <mergeCell ref="A12:A13"/>
    <mergeCell ref="A14:A47"/>
    <mergeCell ref="B15:B42"/>
    <mergeCell ref="B43:B46"/>
    <mergeCell ref="C15:C22"/>
    <mergeCell ref="C23:C38"/>
    <mergeCell ref="C40:C42"/>
    <mergeCell ref="C44:C45"/>
  </mergeCells>
  <pageMargins left="0.751388888888889" right="0.751388888888889" top="0.60625" bottom="0.60625" header="0.5" footer="0.5"/>
  <pageSetup paperSize="9" scale="50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5"/>
  <sheetViews>
    <sheetView workbookViewId="0">
      <selection activeCell="M7" sqref="M7"/>
    </sheetView>
  </sheetViews>
  <sheetFormatPr defaultColWidth="9" defaultRowHeight="14.25"/>
  <cols>
    <col min="1" max="1" width="10.4416666666667" style="4" customWidth="1"/>
    <col min="2" max="2" width="11.8916666666667" style="4" customWidth="1"/>
    <col min="3" max="3" width="10.8833333333333" style="4" customWidth="1"/>
    <col min="4" max="4" width="14.125" style="4" customWidth="1"/>
    <col min="5" max="5" width="8.44166666666667" style="4" customWidth="1"/>
    <col min="6" max="6" width="9.55833333333333" style="4" customWidth="1"/>
    <col min="7" max="7" width="7.75" style="4" customWidth="1"/>
    <col min="8" max="8" width="5.775" style="4" customWidth="1"/>
    <col min="9" max="9" width="14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spans="1:1">
      <c r="A1" s="5" t="s">
        <v>160</v>
      </c>
    </row>
    <row r="2" s="1" customFormat="1" ht="19" customHeight="1" spans="1:16384">
      <c r="A2" s="6" t="s">
        <v>161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8" t="s">
        <v>52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25" customHeight="1" spans="1:14">
      <c r="A4" s="10" t="s">
        <v>162</v>
      </c>
      <c r="B4" s="11" t="s">
        <v>163</v>
      </c>
      <c r="C4" s="11"/>
      <c r="D4" s="11"/>
      <c r="E4" s="11"/>
      <c r="F4" s="11"/>
      <c r="G4" s="11"/>
      <c r="H4" s="11"/>
      <c r="I4" s="11"/>
      <c r="N4" s="55"/>
    </row>
    <row r="5" s="2" customFormat="1" ht="25" customHeight="1" spans="1:14">
      <c r="A5" s="12" t="s">
        <v>164</v>
      </c>
      <c r="B5" s="11" t="s">
        <v>165</v>
      </c>
      <c r="C5" s="13"/>
      <c r="D5" s="13"/>
      <c r="E5" s="13"/>
      <c r="F5" s="13" t="s">
        <v>166</v>
      </c>
      <c r="G5" s="11" t="s">
        <v>54</v>
      </c>
      <c r="H5" s="11"/>
      <c r="I5" s="11"/>
      <c r="J5" s="55"/>
      <c r="K5" s="55"/>
      <c r="L5" s="55"/>
      <c r="M5" s="55"/>
      <c r="N5" s="55"/>
    </row>
    <row r="6" s="3" customFormat="1" ht="31" customHeight="1" spans="1:14">
      <c r="A6" s="12" t="s">
        <v>167</v>
      </c>
      <c r="B6" s="14"/>
      <c r="C6" s="14"/>
      <c r="D6" s="10" t="s">
        <v>168</v>
      </c>
      <c r="E6" s="10" t="s">
        <v>169</v>
      </c>
      <c r="F6" s="10" t="s">
        <v>170</v>
      </c>
      <c r="G6" s="12" t="s">
        <v>171</v>
      </c>
      <c r="H6" s="12" t="s">
        <v>172</v>
      </c>
      <c r="I6" s="12" t="s">
        <v>173</v>
      </c>
      <c r="J6" s="56"/>
      <c r="K6" s="56"/>
      <c r="L6" s="56"/>
      <c r="M6" s="56"/>
      <c r="N6" s="56"/>
    </row>
    <row r="7" s="2" customFormat="1" ht="22" customHeight="1" spans="1:14">
      <c r="A7" s="12"/>
      <c r="B7" s="15" t="s">
        <v>174</v>
      </c>
      <c r="C7" s="15"/>
      <c r="D7" s="13">
        <v>2459.48</v>
      </c>
      <c r="E7" s="16">
        <v>2459.48</v>
      </c>
      <c r="F7" s="16">
        <v>2151.71</v>
      </c>
      <c r="G7" s="17">
        <v>10</v>
      </c>
      <c r="H7" s="18">
        <f>F7/E7</f>
        <v>0.87486379234635</v>
      </c>
      <c r="I7" s="57">
        <v>8.7</v>
      </c>
      <c r="J7" s="55"/>
      <c r="K7" s="55"/>
      <c r="L7" s="55"/>
      <c r="M7" s="55"/>
      <c r="N7" s="55"/>
    </row>
    <row r="8" s="2" customFormat="1" ht="22" customHeight="1" spans="1:14">
      <c r="A8" s="12"/>
      <c r="B8" s="13" t="s">
        <v>175</v>
      </c>
      <c r="C8" s="13"/>
      <c r="D8" s="13">
        <v>2459.48</v>
      </c>
      <c r="E8" s="16">
        <v>2459.48</v>
      </c>
      <c r="F8" s="16">
        <v>2151.71</v>
      </c>
      <c r="G8" s="17" t="s">
        <v>33</v>
      </c>
      <c r="H8" s="17"/>
      <c r="I8" s="13" t="s">
        <v>33</v>
      </c>
      <c r="J8" s="55"/>
      <c r="K8" s="55"/>
      <c r="L8" s="55"/>
      <c r="M8" s="55"/>
      <c r="N8" s="55"/>
    </row>
    <row r="9" s="2" customFormat="1" ht="22" customHeight="1" spans="1:14">
      <c r="A9" s="12"/>
      <c r="B9" s="17" t="s">
        <v>176</v>
      </c>
      <c r="C9" s="19"/>
      <c r="D9" s="13">
        <v>0</v>
      </c>
      <c r="E9" s="20">
        <v>0</v>
      </c>
      <c r="F9" s="16">
        <v>0</v>
      </c>
      <c r="G9" s="17" t="s">
        <v>33</v>
      </c>
      <c r="H9" s="17"/>
      <c r="I9" s="13" t="s">
        <v>33</v>
      </c>
      <c r="J9" s="55"/>
      <c r="K9" s="55"/>
      <c r="L9" s="55"/>
      <c r="M9" s="55"/>
      <c r="N9" s="55"/>
    </row>
    <row r="10" s="2" customFormat="1" ht="22" customHeight="1" spans="1:14">
      <c r="A10" s="12"/>
      <c r="B10" s="15" t="s">
        <v>177</v>
      </c>
      <c r="C10" s="15"/>
      <c r="D10" s="13">
        <v>0</v>
      </c>
      <c r="E10" s="13">
        <v>0</v>
      </c>
      <c r="F10" s="13">
        <v>0</v>
      </c>
      <c r="G10" s="17" t="s">
        <v>33</v>
      </c>
      <c r="H10" s="17"/>
      <c r="I10" s="13" t="s">
        <v>33</v>
      </c>
      <c r="J10" s="55"/>
      <c r="K10" s="55"/>
      <c r="L10" s="55"/>
      <c r="M10" s="55"/>
      <c r="N10" s="55"/>
    </row>
    <row r="11" s="2" customFormat="1" ht="22" customHeight="1" spans="1:14">
      <c r="A11" s="21" t="s">
        <v>178</v>
      </c>
      <c r="B11" s="13" t="s">
        <v>179</v>
      </c>
      <c r="C11" s="13"/>
      <c r="D11" s="13"/>
      <c r="E11" s="13"/>
      <c r="F11" s="13" t="s">
        <v>180</v>
      </c>
      <c r="G11" s="13"/>
      <c r="H11" s="13"/>
      <c r="I11" s="13"/>
      <c r="J11" s="55"/>
      <c r="K11" s="55"/>
      <c r="L11" s="55"/>
      <c r="M11" s="55"/>
      <c r="N11" s="55"/>
    </row>
    <row r="12" s="2" customFormat="1" ht="113" customHeight="1" spans="1:14">
      <c r="A12" s="14"/>
      <c r="B12" s="22" t="s">
        <v>181</v>
      </c>
      <c r="C12" s="23"/>
      <c r="D12" s="23"/>
      <c r="E12" s="24"/>
      <c r="F12" s="22" t="s">
        <v>181</v>
      </c>
      <c r="G12" s="23"/>
      <c r="H12" s="23"/>
      <c r="I12" s="24"/>
      <c r="J12" s="55"/>
      <c r="K12" s="55"/>
      <c r="L12" s="55"/>
      <c r="M12" s="55"/>
      <c r="N12" s="55"/>
    </row>
    <row r="13" s="2" customFormat="1" ht="36" customHeight="1" spans="1:9">
      <c r="A13" s="21" t="s">
        <v>182</v>
      </c>
      <c r="B13" s="25" t="s">
        <v>183</v>
      </c>
      <c r="C13" s="25" t="s">
        <v>184</v>
      </c>
      <c r="D13" s="25" t="s">
        <v>185</v>
      </c>
      <c r="E13" s="10" t="s">
        <v>186</v>
      </c>
      <c r="F13" s="10" t="s">
        <v>187</v>
      </c>
      <c r="G13" s="14" t="s">
        <v>171</v>
      </c>
      <c r="H13" s="25" t="s">
        <v>173</v>
      </c>
      <c r="I13" s="58" t="s">
        <v>188</v>
      </c>
    </row>
    <row r="14" s="2" customFormat="1" ht="39" customHeight="1" spans="1:9">
      <c r="A14" s="26"/>
      <c r="B14" s="27" t="s">
        <v>189</v>
      </c>
      <c r="C14" s="28" t="s">
        <v>190</v>
      </c>
      <c r="D14" s="29" t="s">
        <v>191</v>
      </c>
      <c r="E14" s="30">
        <v>32</v>
      </c>
      <c r="F14" s="31">
        <v>32</v>
      </c>
      <c r="G14" s="30">
        <v>3</v>
      </c>
      <c r="H14" s="11">
        <v>3</v>
      </c>
      <c r="I14" s="59"/>
    </row>
    <row r="15" s="2" customFormat="1" ht="37" customHeight="1" spans="1:9">
      <c r="A15" s="26"/>
      <c r="B15" s="26"/>
      <c r="C15" s="32"/>
      <c r="D15" s="29" t="s">
        <v>192</v>
      </c>
      <c r="E15" s="30">
        <v>25</v>
      </c>
      <c r="F15" s="30">
        <v>20</v>
      </c>
      <c r="G15" s="30">
        <v>3</v>
      </c>
      <c r="H15" s="11">
        <v>3</v>
      </c>
      <c r="I15" s="60"/>
    </row>
    <row r="16" s="2" customFormat="1" ht="37" customHeight="1" spans="1:9">
      <c r="A16" s="26"/>
      <c r="B16" s="26"/>
      <c r="C16" s="32"/>
      <c r="D16" s="29" t="s">
        <v>193</v>
      </c>
      <c r="E16" s="30" t="s">
        <v>194</v>
      </c>
      <c r="F16" s="30">
        <v>28077</v>
      </c>
      <c r="G16" s="30">
        <v>3</v>
      </c>
      <c r="H16" s="11">
        <v>3</v>
      </c>
      <c r="I16" s="60"/>
    </row>
    <row r="17" s="2" customFormat="1" ht="37" customHeight="1" spans="1:9">
      <c r="A17" s="26"/>
      <c r="B17" s="26"/>
      <c r="C17" s="32"/>
      <c r="D17" s="29" t="s">
        <v>195</v>
      </c>
      <c r="E17" s="30" t="s">
        <v>196</v>
      </c>
      <c r="F17" s="30">
        <v>17351</v>
      </c>
      <c r="G17" s="30">
        <v>3</v>
      </c>
      <c r="H17" s="11">
        <v>3</v>
      </c>
      <c r="I17" s="60"/>
    </row>
    <row r="18" s="2" customFormat="1" ht="37" customHeight="1" spans="1:9">
      <c r="A18" s="26"/>
      <c r="B18" s="26"/>
      <c r="C18" s="32"/>
      <c r="D18" s="29" t="s">
        <v>197</v>
      </c>
      <c r="E18" s="30">
        <v>100</v>
      </c>
      <c r="F18" s="30" t="s">
        <v>198</v>
      </c>
      <c r="G18" s="30">
        <v>3</v>
      </c>
      <c r="H18" s="11">
        <v>3</v>
      </c>
      <c r="I18" s="60"/>
    </row>
    <row r="19" s="2" customFormat="1" ht="37" customHeight="1" spans="1:9">
      <c r="A19" s="26"/>
      <c r="B19" s="26"/>
      <c r="C19" s="32"/>
      <c r="D19" s="29" t="s">
        <v>199</v>
      </c>
      <c r="E19" s="30">
        <v>20</v>
      </c>
      <c r="F19" s="30">
        <v>20</v>
      </c>
      <c r="G19" s="30">
        <v>3</v>
      </c>
      <c r="H19" s="11">
        <v>3</v>
      </c>
      <c r="I19" s="60"/>
    </row>
    <row r="20" s="2" customFormat="1" ht="37" customHeight="1" spans="1:9">
      <c r="A20" s="26"/>
      <c r="B20" s="26"/>
      <c r="C20" s="32"/>
      <c r="D20" s="29" t="s">
        <v>200</v>
      </c>
      <c r="E20" s="30">
        <v>3</v>
      </c>
      <c r="F20" s="30">
        <v>3</v>
      </c>
      <c r="G20" s="30">
        <v>3</v>
      </c>
      <c r="H20" s="11">
        <v>3</v>
      </c>
      <c r="I20" s="60"/>
    </row>
    <row r="21" s="2" customFormat="1" ht="37" customHeight="1" spans="1:9">
      <c r="A21" s="26"/>
      <c r="B21" s="26"/>
      <c r="C21" s="32"/>
      <c r="D21" s="29" t="s">
        <v>201</v>
      </c>
      <c r="E21" s="30">
        <v>380</v>
      </c>
      <c r="F21" s="30">
        <v>386</v>
      </c>
      <c r="G21" s="30">
        <v>3</v>
      </c>
      <c r="H21" s="11">
        <v>3</v>
      </c>
      <c r="I21" s="60"/>
    </row>
    <row r="22" s="2" customFormat="1" ht="34" customHeight="1" spans="1:9">
      <c r="A22" s="26"/>
      <c r="B22" s="26"/>
      <c r="C22" s="28" t="s">
        <v>202</v>
      </c>
      <c r="D22" s="29" t="s">
        <v>122</v>
      </c>
      <c r="E22" s="33" t="s">
        <v>123</v>
      </c>
      <c r="F22" s="34">
        <v>1</v>
      </c>
      <c r="G22" s="30">
        <v>4</v>
      </c>
      <c r="H22" s="11">
        <v>4</v>
      </c>
      <c r="I22" s="59"/>
    </row>
    <row r="23" s="2" customFormat="1" ht="30" customHeight="1" spans="1:9">
      <c r="A23" s="26"/>
      <c r="B23" s="26"/>
      <c r="C23" s="32"/>
      <c r="D23" s="29" t="s">
        <v>124</v>
      </c>
      <c r="E23" s="33" t="s">
        <v>125</v>
      </c>
      <c r="F23" s="33">
        <v>1</v>
      </c>
      <c r="G23" s="30">
        <v>4</v>
      </c>
      <c r="H23" s="11">
        <v>4</v>
      </c>
      <c r="I23" s="60"/>
    </row>
    <row r="24" s="2" customFormat="1" ht="30" customHeight="1" spans="1:9">
      <c r="A24" s="26"/>
      <c r="B24" s="26"/>
      <c r="C24" s="32"/>
      <c r="D24" s="29" t="s">
        <v>114</v>
      </c>
      <c r="E24" s="33">
        <v>1</v>
      </c>
      <c r="F24" s="33">
        <v>1</v>
      </c>
      <c r="G24" s="30">
        <v>4</v>
      </c>
      <c r="H24" s="11">
        <v>4</v>
      </c>
      <c r="I24" s="60"/>
    </row>
    <row r="25" s="2" customFormat="1" ht="30" customHeight="1" spans="1:9">
      <c r="A25" s="26"/>
      <c r="B25" s="26"/>
      <c r="C25" s="32"/>
      <c r="D25" s="29" t="s">
        <v>115</v>
      </c>
      <c r="E25" s="35">
        <v>1</v>
      </c>
      <c r="F25" s="33">
        <v>1</v>
      </c>
      <c r="G25" s="30">
        <v>4</v>
      </c>
      <c r="H25" s="11">
        <v>4</v>
      </c>
      <c r="I25" s="60"/>
    </row>
    <row r="26" s="2" customFormat="1" ht="22" customHeight="1" spans="1:9">
      <c r="A26" s="26"/>
      <c r="B26" s="26"/>
      <c r="C26" s="28" t="s">
        <v>203</v>
      </c>
      <c r="D26" s="36" t="s">
        <v>132</v>
      </c>
      <c r="E26" s="37">
        <v>1</v>
      </c>
      <c r="F26" s="37">
        <v>1</v>
      </c>
      <c r="G26" s="38">
        <v>5</v>
      </c>
      <c r="H26" s="39">
        <v>5</v>
      </c>
      <c r="I26" s="59"/>
    </row>
    <row r="27" s="2" customFormat="1" ht="22" customHeight="1" spans="1:9">
      <c r="A27" s="26"/>
      <c r="B27" s="26"/>
      <c r="C27" s="40"/>
      <c r="D27" s="41"/>
      <c r="E27" s="42"/>
      <c r="F27" s="42"/>
      <c r="G27" s="43"/>
      <c r="H27" s="44"/>
      <c r="I27" s="59"/>
    </row>
    <row r="28" s="2" customFormat="1" ht="22" customHeight="1" spans="1:9">
      <c r="A28" s="26"/>
      <c r="B28" s="26"/>
      <c r="C28" s="28" t="s">
        <v>134</v>
      </c>
      <c r="D28" s="36" t="s">
        <v>140</v>
      </c>
      <c r="E28" s="37" t="s">
        <v>141</v>
      </c>
      <c r="F28" s="45">
        <f>2151.71/2459.48</f>
        <v>0.87486379234635</v>
      </c>
      <c r="G28" s="38">
        <v>5</v>
      </c>
      <c r="H28" s="39">
        <v>4.37</v>
      </c>
      <c r="I28" s="60"/>
    </row>
    <row r="29" s="2" customFormat="1" ht="22" customHeight="1" spans="1:9">
      <c r="A29" s="26"/>
      <c r="B29" s="14"/>
      <c r="C29" s="40"/>
      <c r="D29" s="41"/>
      <c r="E29" s="42"/>
      <c r="F29" s="46"/>
      <c r="G29" s="43"/>
      <c r="H29" s="44"/>
      <c r="I29" s="60"/>
    </row>
    <row r="30" s="2" customFormat="1" ht="37" customHeight="1" spans="1:9">
      <c r="A30" s="26"/>
      <c r="B30" s="47" t="s">
        <v>204</v>
      </c>
      <c r="C30" s="48" t="s">
        <v>205</v>
      </c>
      <c r="D30" s="36" t="s">
        <v>148</v>
      </c>
      <c r="E30" s="37">
        <v>0.03</v>
      </c>
      <c r="F30" s="37">
        <v>0.06</v>
      </c>
      <c r="G30" s="38">
        <v>15</v>
      </c>
      <c r="H30" s="39">
        <v>15</v>
      </c>
      <c r="I30" s="59"/>
    </row>
    <row r="31" s="2" customFormat="1" ht="22" customHeight="1" spans="1:9">
      <c r="A31" s="26"/>
      <c r="B31" s="47"/>
      <c r="C31" s="48"/>
      <c r="D31" s="41"/>
      <c r="E31" s="42"/>
      <c r="F31" s="42"/>
      <c r="G31" s="43"/>
      <c r="H31" s="44"/>
      <c r="I31" s="59"/>
    </row>
    <row r="32" s="2" customFormat="1" ht="22" customHeight="1" spans="1:9">
      <c r="A32" s="26"/>
      <c r="B32" s="47"/>
      <c r="C32" s="48" t="s">
        <v>206</v>
      </c>
      <c r="D32" s="36" t="s">
        <v>207</v>
      </c>
      <c r="E32" s="38" t="s">
        <v>208</v>
      </c>
      <c r="F32" s="38" t="s">
        <v>208</v>
      </c>
      <c r="G32" s="38">
        <v>15</v>
      </c>
      <c r="H32" s="39">
        <v>15</v>
      </c>
      <c r="I32" s="59"/>
    </row>
    <row r="33" s="2" customFormat="1" ht="22" customHeight="1" spans="1:9">
      <c r="A33" s="26"/>
      <c r="B33" s="47"/>
      <c r="C33" s="48"/>
      <c r="D33" s="41"/>
      <c r="E33" s="43"/>
      <c r="F33" s="43"/>
      <c r="G33" s="43"/>
      <c r="H33" s="44"/>
      <c r="I33" s="59"/>
    </row>
    <row r="34" s="2" customFormat="1" ht="22" customHeight="1" spans="1:9">
      <c r="A34" s="26"/>
      <c r="B34" s="21" t="s">
        <v>154</v>
      </c>
      <c r="C34" s="27" t="s">
        <v>209</v>
      </c>
      <c r="D34" s="36" t="s">
        <v>156</v>
      </c>
      <c r="E34" s="27" t="s">
        <v>210</v>
      </c>
      <c r="F34" s="27">
        <v>90</v>
      </c>
      <c r="G34" s="38">
        <v>10</v>
      </c>
      <c r="H34" s="39">
        <v>10</v>
      </c>
      <c r="I34" s="59"/>
    </row>
    <row r="35" s="2" customFormat="1" ht="33" customHeight="1" spans="1:9">
      <c r="A35" s="14"/>
      <c r="B35" s="14"/>
      <c r="C35" s="14"/>
      <c r="D35" s="41"/>
      <c r="E35" s="49"/>
      <c r="F35" s="49"/>
      <c r="G35" s="43"/>
      <c r="H35" s="44"/>
      <c r="I35" s="59"/>
    </row>
    <row r="36" s="2" customFormat="1" ht="22" customHeight="1" spans="1:9">
      <c r="A36" s="12" t="s">
        <v>211</v>
      </c>
      <c r="B36" s="12"/>
      <c r="C36" s="12"/>
      <c r="D36" s="12"/>
      <c r="E36" s="12"/>
      <c r="F36" s="12"/>
      <c r="G36" s="50">
        <f>SUM(H14:H35)+I7</f>
        <v>98.07</v>
      </c>
      <c r="H36" s="51"/>
      <c r="I36" s="61"/>
    </row>
    <row r="37" s="1" customFormat="1" ht="22" customHeight="1" spans="1:16384">
      <c r="A37" s="52" t="s">
        <v>212</v>
      </c>
      <c r="B37" s="53"/>
      <c r="C37" s="53"/>
      <c r="D37" s="53"/>
      <c r="E37" s="53"/>
      <c r="F37" s="53"/>
      <c r="G37" s="53"/>
      <c r="H37" s="53"/>
      <c r="I37" s="53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  <c r="XAO37" s="4"/>
      <c r="XAP37" s="4"/>
      <c r="XAQ37" s="4"/>
      <c r="XAR37" s="4"/>
      <c r="XAS37" s="4"/>
      <c r="XAT37" s="4"/>
      <c r="XAU37" s="4"/>
      <c r="XAV37" s="4"/>
      <c r="XAW37" s="4"/>
      <c r="XAX37" s="4"/>
      <c r="XAY37" s="4"/>
      <c r="XAZ37" s="4"/>
      <c r="XBA37" s="4"/>
      <c r="XBB37" s="4"/>
      <c r="XBC37" s="4"/>
      <c r="XBD37" s="4"/>
      <c r="XBE37" s="4"/>
      <c r="XBF37" s="4"/>
      <c r="XBG37" s="4"/>
      <c r="XBH37" s="4"/>
      <c r="XBI37" s="4"/>
      <c r="XBJ37" s="4"/>
      <c r="XBK37" s="4"/>
      <c r="XBL37" s="4"/>
      <c r="XBM37" s="4"/>
      <c r="XBN37" s="4"/>
      <c r="XBO37" s="4"/>
      <c r="XBP37" s="4"/>
      <c r="XBQ37" s="4"/>
      <c r="XBR37" s="4"/>
      <c r="XBS37" s="4"/>
      <c r="XBT37" s="4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  <c r="XCQ37" s="4"/>
      <c r="XCR37" s="4"/>
      <c r="XCS37" s="4"/>
      <c r="XCT37" s="4"/>
      <c r="XCU37" s="4"/>
      <c r="XCV37" s="4"/>
      <c r="XCW37" s="4"/>
      <c r="XCX37" s="4"/>
      <c r="XCY37" s="4"/>
      <c r="XCZ37" s="4"/>
      <c r="XDA37" s="4"/>
      <c r="XDB37" s="4"/>
      <c r="XDC37" s="4"/>
      <c r="XDD37" s="4"/>
      <c r="XDE37" s="4"/>
      <c r="XDF37" s="4"/>
      <c r="XDG37" s="4"/>
      <c r="XDH37" s="4"/>
      <c r="XDI37" s="4"/>
      <c r="XDJ37" s="4"/>
      <c r="XDK37" s="4"/>
      <c r="XDL37" s="4"/>
      <c r="XDM37" s="4"/>
      <c r="XDN37" s="4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1:16384">
      <c r="A38" s="54"/>
      <c r="B38" s="54"/>
      <c r="C38" s="54"/>
      <c r="D38" s="54"/>
      <c r="E38" s="54"/>
      <c r="F38" s="54"/>
      <c r="G38" s="54"/>
      <c r="H38" s="54"/>
      <c r="I38" s="5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spans="1:16384">
      <c r="A39" s="54"/>
      <c r="B39" s="54"/>
      <c r="C39" s="54"/>
      <c r="D39" s="54"/>
      <c r="E39" s="54"/>
      <c r="F39" s="54"/>
      <c r="G39" s="54"/>
      <c r="H39" s="54"/>
      <c r="I39" s="5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spans="1:16384">
      <c r="A40" s="54"/>
      <c r="B40" s="54"/>
      <c r="C40" s="54"/>
      <c r="D40" s="54"/>
      <c r="E40" s="54"/>
      <c r="F40" s="54"/>
      <c r="G40" s="54"/>
      <c r="H40" s="54"/>
      <c r="I40" s="5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spans="1:16384">
      <c r="A41" s="54"/>
      <c r="B41" s="54"/>
      <c r="C41" s="54"/>
      <c r="D41" s="54"/>
      <c r="E41" s="54"/>
      <c r="F41" s="54"/>
      <c r="G41" s="54"/>
      <c r="H41" s="54"/>
      <c r="I41" s="5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  <row r="42" s="1" customFormat="1" spans="1:16384">
      <c r="A42" s="54"/>
      <c r="B42" s="54"/>
      <c r="C42" s="54"/>
      <c r="D42" s="54"/>
      <c r="E42" s="54"/>
      <c r="F42" s="54"/>
      <c r="G42" s="54"/>
      <c r="H42" s="54"/>
      <c r="I42" s="5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  <c r="XCR42" s="4"/>
      <c r="XCS42" s="4"/>
      <c r="XCT42" s="4"/>
      <c r="XCU42" s="4"/>
      <c r="XCV42" s="4"/>
      <c r="XCW42" s="4"/>
      <c r="XCX42" s="4"/>
      <c r="XCY42" s="4"/>
      <c r="XCZ42" s="4"/>
      <c r="XDA42" s="4"/>
      <c r="XDB42" s="4"/>
      <c r="XDC42" s="4"/>
      <c r="XDD42" s="4"/>
      <c r="XDE42" s="4"/>
      <c r="XDF42" s="4"/>
      <c r="XDG42" s="4"/>
      <c r="XDH42" s="4"/>
      <c r="XDI42" s="4"/>
      <c r="XDJ42" s="4"/>
      <c r="XDK42" s="4"/>
      <c r="XDL42" s="4"/>
      <c r="XDM42" s="4"/>
      <c r="XDN42" s="4"/>
      <c r="XDO42" s="4"/>
      <c r="XDP42" s="4"/>
      <c r="XDQ42" s="4"/>
      <c r="XDR42" s="4"/>
      <c r="XDS42" s="4"/>
      <c r="XDT42" s="4"/>
      <c r="XDU42" s="4"/>
      <c r="XDV42" s="4"/>
      <c r="XDW42" s="4"/>
      <c r="XDX42" s="4"/>
      <c r="XDY42" s="4"/>
      <c r="XDZ42" s="4"/>
      <c r="XEA42" s="4"/>
      <c r="XEB42" s="4"/>
      <c r="XEC42" s="4"/>
      <c r="XED42" s="4"/>
      <c r="XEE42" s="4"/>
      <c r="XEF42" s="4"/>
      <c r="XEG42" s="4"/>
      <c r="XEH42" s="4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1" customFormat="1" spans="1:16384">
      <c r="A43" s="54"/>
      <c r="B43" s="54"/>
      <c r="C43" s="54"/>
      <c r="D43" s="54"/>
      <c r="E43" s="54"/>
      <c r="F43" s="54"/>
      <c r="G43" s="54"/>
      <c r="H43" s="54"/>
      <c r="I43" s="5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  <c r="XCR43" s="4"/>
      <c r="XCS43" s="4"/>
      <c r="XCT43" s="4"/>
      <c r="XCU43" s="4"/>
      <c r="XCV43" s="4"/>
      <c r="XCW43" s="4"/>
      <c r="XCX43" s="4"/>
      <c r="XCY43" s="4"/>
      <c r="XCZ43" s="4"/>
      <c r="XDA43" s="4"/>
      <c r="XDB43" s="4"/>
      <c r="XDC43" s="4"/>
      <c r="XDD43" s="4"/>
      <c r="XDE43" s="4"/>
      <c r="XDF43" s="4"/>
      <c r="XDG43" s="4"/>
      <c r="XDH43" s="4"/>
      <c r="XDI43" s="4"/>
      <c r="XDJ43" s="4"/>
      <c r="XDK43" s="4"/>
      <c r="XDL43" s="4"/>
      <c r="XDM43" s="4"/>
      <c r="XDN43" s="4"/>
      <c r="XDO43" s="4"/>
      <c r="XDP43" s="4"/>
      <c r="XDQ43" s="4"/>
      <c r="XDR43" s="4"/>
      <c r="XDS43" s="4"/>
      <c r="XDT43" s="4"/>
      <c r="XDU43" s="4"/>
      <c r="XDV43" s="4"/>
      <c r="XDW43" s="4"/>
      <c r="XDX43" s="4"/>
      <c r="XDY43" s="4"/>
      <c r="XDZ43" s="4"/>
      <c r="XEA43" s="4"/>
      <c r="XEB43" s="4"/>
      <c r="XEC43" s="4"/>
      <c r="XED43" s="4"/>
      <c r="XEE43" s="4"/>
      <c r="XEF43" s="4"/>
      <c r="XEG43" s="4"/>
      <c r="XEH43" s="4"/>
      <c r="XEI43" s="4"/>
      <c r="XEJ43" s="4"/>
      <c r="XEK43" s="4"/>
      <c r="XEL43" s="4"/>
      <c r="XEM43" s="4"/>
      <c r="XEN43" s="4"/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  <row r="44" s="1" customFormat="1" spans="1:16384">
      <c r="A44" s="54"/>
      <c r="B44" s="54"/>
      <c r="C44" s="54"/>
      <c r="D44" s="54"/>
      <c r="E44" s="54"/>
      <c r="F44" s="54"/>
      <c r="G44" s="54"/>
      <c r="H44" s="54"/>
      <c r="I44" s="5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  <c r="XCR44" s="4"/>
      <c r="XCS44" s="4"/>
      <c r="XCT44" s="4"/>
      <c r="XCU44" s="4"/>
      <c r="XCV44" s="4"/>
      <c r="XCW44" s="4"/>
      <c r="XCX44" s="4"/>
      <c r="XCY44" s="4"/>
      <c r="XCZ44" s="4"/>
      <c r="XDA44" s="4"/>
      <c r="XDB44" s="4"/>
      <c r="XDC44" s="4"/>
      <c r="XDD44" s="4"/>
      <c r="XDE44" s="4"/>
      <c r="XDF44" s="4"/>
      <c r="XDG44" s="4"/>
      <c r="XDH44" s="4"/>
      <c r="XDI44" s="4"/>
      <c r="XDJ44" s="4"/>
      <c r="XDK44" s="4"/>
      <c r="XDL44" s="4"/>
      <c r="XDM44" s="4"/>
      <c r="XDN44" s="4"/>
      <c r="XDO44" s="4"/>
      <c r="XDP44" s="4"/>
      <c r="XDQ44" s="4"/>
      <c r="XDR44" s="4"/>
      <c r="XDS44" s="4"/>
      <c r="XDT44" s="4"/>
      <c r="XDU44" s="4"/>
      <c r="XDV44" s="4"/>
      <c r="XDW44" s="4"/>
      <c r="XDX44" s="4"/>
      <c r="XDY44" s="4"/>
      <c r="XDZ44" s="4"/>
      <c r="XEA44" s="4"/>
      <c r="XEB44" s="4"/>
      <c r="XEC44" s="4"/>
      <c r="XED44" s="4"/>
      <c r="XEE44" s="4"/>
      <c r="XEF44" s="4"/>
      <c r="XEG44" s="4"/>
      <c r="XEH44" s="4"/>
      <c r="XEI44" s="4"/>
      <c r="XEJ44" s="4"/>
      <c r="XEK44" s="4"/>
      <c r="XEL44" s="4"/>
      <c r="XEM44" s="4"/>
      <c r="XEN44" s="4"/>
      <c r="XEO44" s="4"/>
      <c r="XEP44" s="4"/>
      <c r="XEQ44" s="4"/>
      <c r="XER44" s="4"/>
      <c r="XES44" s="4"/>
      <c r="XET44" s="4"/>
      <c r="XEU44" s="4"/>
      <c r="XEV44" s="4"/>
      <c r="XEW44" s="4"/>
      <c r="XEX44" s="4"/>
      <c r="XEY44" s="4"/>
      <c r="XEZ44" s="4"/>
      <c r="XFA44" s="4"/>
      <c r="XFB44" s="4"/>
      <c r="XFC44" s="4"/>
      <c r="XFD44" s="4"/>
    </row>
    <row r="45" s="1" customFormat="1" spans="1:16384">
      <c r="A45" s="54"/>
      <c r="B45" s="54"/>
      <c r="C45" s="54"/>
      <c r="D45" s="54"/>
      <c r="E45" s="54"/>
      <c r="F45" s="54"/>
      <c r="G45" s="54"/>
      <c r="H45" s="54"/>
      <c r="I45" s="5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  <c r="XCR45" s="4"/>
      <c r="XCS45" s="4"/>
      <c r="XCT45" s="4"/>
      <c r="XCU45" s="4"/>
      <c r="XCV45" s="4"/>
      <c r="XCW45" s="4"/>
      <c r="XCX45" s="4"/>
      <c r="XCY45" s="4"/>
      <c r="XCZ45" s="4"/>
      <c r="XDA45" s="4"/>
      <c r="XDB45" s="4"/>
      <c r="XDC45" s="4"/>
      <c r="XDD45" s="4"/>
      <c r="XDE45" s="4"/>
      <c r="XDF45" s="4"/>
      <c r="XDG45" s="4"/>
      <c r="XDH45" s="4"/>
      <c r="XDI45" s="4"/>
      <c r="XDJ45" s="4"/>
      <c r="XDK45" s="4"/>
      <c r="XDL45" s="4"/>
      <c r="XDM45" s="4"/>
      <c r="XDN45" s="4"/>
      <c r="XDO45" s="4"/>
      <c r="XDP45" s="4"/>
      <c r="XDQ45" s="4"/>
      <c r="XDR45" s="4"/>
      <c r="XDS45" s="4"/>
      <c r="XDT45" s="4"/>
      <c r="XDU45" s="4"/>
      <c r="XDV45" s="4"/>
      <c r="XDW45" s="4"/>
      <c r="XDX45" s="4"/>
      <c r="XDY45" s="4"/>
      <c r="XDZ45" s="4"/>
      <c r="XEA45" s="4"/>
      <c r="XEB45" s="4"/>
      <c r="XEC45" s="4"/>
      <c r="XED45" s="4"/>
      <c r="XEE45" s="4"/>
      <c r="XEF45" s="4"/>
      <c r="XEG45" s="4"/>
      <c r="XEH45" s="4"/>
      <c r="XEI45" s="4"/>
      <c r="XEJ45" s="4"/>
      <c r="XEK45" s="4"/>
      <c r="XEL45" s="4"/>
      <c r="XEM45" s="4"/>
      <c r="XEN45" s="4"/>
      <c r="XEO45" s="4"/>
      <c r="XEP45" s="4"/>
      <c r="XEQ45" s="4"/>
      <c r="XER45" s="4"/>
      <c r="XES45" s="4"/>
      <c r="XET45" s="4"/>
      <c r="XEU45" s="4"/>
      <c r="XEV45" s="4"/>
      <c r="XEW45" s="4"/>
      <c r="XEX45" s="4"/>
      <c r="XEY45" s="4"/>
      <c r="XEZ45" s="4"/>
      <c r="XFA45" s="4"/>
      <c r="XFB45" s="4"/>
      <c r="XFC45" s="4"/>
      <c r="XFD45" s="4"/>
    </row>
  </sheetData>
  <mergeCells count="55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36:F36"/>
    <mergeCell ref="G36:I36"/>
    <mergeCell ref="A37:I37"/>
    <mergeCell ref="A6:A10"/>
    <mergeCell ref="A11:A12"/>
    <mergeCell ref="A13:A35"/>
    <mergeCell ref="B14:B29"/>
    <mergeCell ref="B30:B33"/>
    <mergeCell ref="B34:B35"/>
    <mergeCell ref="C14:C21"/>
    <mergeCell ref="C22:C25"/>
    <mergeCell ref="C26:C27"/>
    <mergeCell ref="C28:C29"/>
    <mergeCell ref="C30:C31"/>
    <mergeCell ref="C32:C33"/>
    <mergeCell ref="C34:C35"/>
    <mergeCell ref="D26:D27"/>
    <mergeCell ref="D28:D29"/>
    <mergeCell ref="D30:D31"/>
    <mergeCell ref="D32:D33"/>
    <mergeCell ref="D34:D35"/>
    <mergeCell ref="E26:E27"/>
    <mergeCell ref="E28:E29"/>
    <mergeCell ref="E30:E31"/>
    <mergeCell ref="E32:E33"/>
    <mergeCell ref="E34:E35"/>
    <mergeCell ref="F26:F27"/>
    <mergeCell ref="F28:F29"/>
    <mergeCell ref="F30:F31"/>
    <mergeCell ref="F32:F33"/>
    <mergeCell ref="F34:F35"/>
    <mergeCell ref="G26:G27"/>
    <mergeCell ref="G28:G29"/>
    <mergeCell ref="G30:G31"/>
    <mergeCell ref="G32:G33"/>
    <mergeCell ref="G34:G35"/>
    <mergeCell ref="H26:H27"/>
    <mergeCell ref="H28:H29"/>
    <mergeCell ref="H30:H31"/>
    <mergeCell ref="H32:H33"/>
    <mergeCell ref="H34:H35"/>
  </mergeCells>
  <pageMargins left="0.751388888888889" right="0.751388888888889" top="0.802777777777778" bottom="0.60625" header="0.5" footer="0.5"/>
  <pageSetup paperSize="9" scale="93" fitToHeight="0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K25"/>
  <sheetViews>
    <sheetView workbookViewId="0">
      <selection activeCell="K25" sqref="K25"/>
    </sheetView>
  </sheetViews>
  <sheetFormatPr defaultColWidth="9" defaultRowHeight="13.5"/>
  <sheetData>
    <row r="25" spans="11:11">
      <c r="K25">
        <f>2.5*8</f>
        <v>20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附件1部门整体支出绩效评价基础数据表</vt:lpstr>
      <vt:lpstr>附件2部门整体支出绩效自评表</vt:lpstr>
      <vt:lpstr>附件3项目支出绩效自评表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聂江帆</cp:lastModifiedBy>
  <dcterms:created xsi:type="dcterms:W3CDTF">2022-11-15T01:59:00Z</dcterms:created>
  <dcterms:modified xsi:type="dcterms:W3CDTF">2023-12-08T02:37:26Z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  <property fmtid="{D5CDD505-2E9C-101B-9397-08002B2CF9AE}" pid="3" name="ICV">
    <vt:lpwstr>8C7634B01E5F42908134EDE8EFF53444</vt:lpwstr>
  </property>
</Properties>
</file>