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firstSheet="1" activeTab="1"/>
  </bookViews>
  <sheets>
    <sheet name="目录" sheetId="2" r:id="rId1"/>
    <sheet name="收支总表" sheetId="3" r:id="rId2"/>
    <sheet name="收入总表" sheetId="4" r:id="rId3"/>
    <sheet name="支出总表" sheetId="6" r:id="rId4"/>
    <sheet name="财拨总表" sheetId="31" r:id="rId5"/>
    <sheet name="一般公共预算支出表" sheetId="32" r:id="rId6"/>
    <sheet name="一般公共预算基本支出表" sheetId="33" r:id="rId7"/>
    <sheet name="三公经费" sheetId="34" r:id="rId8"/>
    <sheet name="政府性基金预算支出表" sheetId="35" r:id="rId9"/>
    <sheet name="支出预算分类总表" sheetId="7" r:id="rId10"/>
    <sheet name="非税收入计划表" sheetId="5" r:id="rId11"/>
    <sheet name="基本支出预算明细表—工资福利支出" sheetId="26" r:id="rId12"/>
    <sheet name="基本支出预算明细表—商品和服务支出" sheetId="28" r:id="rId13"/>
    <sheet name="基本支出预算明细表—对个人和家庭的补助" sheetId="30" r:id="rId14"/>
    <sheet name="项目支出预算总表" sheetId="11" r:id="rId15"/>
    <sheet name="专项商品和服务支出明细表" sheetId="12" r:id="rId16"/>
    <sheet name="项目支出预算明细表(B)" sheetId="13" r:id="rId17"/>
    <sheet name="项目支出预算明细表(C)" sheetId="14" r:id="rId18"/>
    <sheet name="公共财政拨款(经费拨款支出预算表)" sheetId="15" r:id="rId19"/>
    <sheet name="公共财政拨款(纳入公共预算管理的非税收入支出预算表)" sheetId="16" r:id="rId20"/>
    <sheet name="政府性基金拨款支出预算表" sheetId="17" r:id="rId21"/>
    <sheet name="纳入专户管理的非税收入拨款支出预算表" sheetId="18" r:id="rId22"/>
    <sheet name="上级补助收入（公共财政补助）支出预算表" sheetId="19" r:id="rId23"/>
    <sheet name="上级补助收入（政府性基金补助）支出预算表" sheetId="20" r:id="rId24"/>
    <sheet name="上年结转支出预算表" sheetId="21" r:id="rId25"/>
    <sheet name="政府采购预算表" sheetId="22" r:id="rId26"/>
    <sheet name="单位人员情况表" sheetId="24" r:id="rId27"/>
    <sheet name="Sheet1" sheetId="36" r:id="rId28"/>
  </sheets>
  <definedNames>
    <definedName name="_xlnm._FilterDatabase" localSheetId="3" hidden="1">支出总表!$A$6:$U$63</definedName>
    <definedName name="_xlnm.Print_Area" localSheetId="19">'公共财政拨款(纳入公共预算管理的非税收入支出预算表)'!$A$1:$W$7</definedName>
    <definedName name="_xlnm.Print_Area" hidden="1">#N/A</definedName>
    <definedName name="_xlnm.Print_Titles" localSheetId="26">单位人员情况表!$1:$9</definedName>
    <definedName name="_xlnm.Print_Titles" localSheetId="10">非税收入计划表!$1:$7</definedName>
    <definedName name="_xlnm.Print_Titles" localSheetId="18">'公共财政拨款(经费拨款支出预算表)'!$1:$7</definedName>
    <definedName name="_xlnm.Print_Titles" localSheetId="19">'公共财政拨款(纳入公共预算管理的非税收入支出预算表)'!$1:$7</definedName>
    <definedName name="_xlnm.Print_Titles" localSheetId="13">基本支出预算明细表—对个人和家庭的补助!$1:$7</definedName>
    <definedName name="_xlnm.Print_Titles" localSheetId="11">基本支出预算明细表—工资福利支出!$1:$7</definedName>
    <definedName name="_xlnm.Print_Titles" localSheetId="12">基本支出预算明细表—商品和服务支出!$1:$7</definedName>
    <definedName name="_xlnm.Print_Titles" localSheetId="0">目录!$1:$4</definedName>
    <definedName name="_xlnm.Print_Titles" localSheetId="21">纳入专户管理的非税收入拨款支出预算表!$1:$7</definedName>
    <definedName name="_xlnm.Print_Titles" localSheetId="22">'上级补助收入（公共财政补助）支出预算表'!$1:$7</definedName>
    <definedName name="_xlnm.Print_Titles" localSheetId="23">'上级补助收入（政府性基金补助）支出预算表'!$1:$7</definedName>
    <definedName name="_xlnm.Print_Titles" localSheetId="24">上年结转支出预算表!$1:$7</definedName>
    <definedName name="_xlnm.Print_Titles" localSheetId="2">收入总表!$1:$7</definedName>
    <definedName name="_xlnm.Print_Titles" localSheetId="1">收支总表!$1:$5</definedName>
    <definedName name="_xlnm.Print_Titles" localSheetId="15">专项商品和服务支出明细表!$1:$8</definedName>
    <definedName name="_xlnm.Print_Titles" localSheetId="16">'项目支出预算明细表(B)'!$1:$7</definedName>
    <definedName name="_xlnm.Print_Titles" localSheetId="17">'项目支出预算明细表(C)'!$1:$7</definedName>
    <definedName name="_xlnm.Print_Titles" localSheetId="14">项目支出预算总表!$1:$7</definedName>
    <definedName name="_xlnm.Print_Titles" localSheetId="25">政府采购预算表!$1:$8</definedName>
    <definedName name="_xlnm.Print_Titles" localSheetId="20">政府性基金拨款支出预算表!$1:$7</definedName>
    <definedName name="_xlnm.Print_Titles" localSheetId="9">支出预算分类总表!$1:$7</definedName>
    <definedName name="_xlnm.Print_Titles" localSheetId="3">支出总表!$1:$7</definedName>
    <definedName name="_xlnm.Print_Titles" hidden="1">#N/A</definedName>
    <definedName name="_xlnm.Print_Titles" localSheetId="5">一般公共预算支出表!$1:$7</definedName>
    <definedName name="_xlnm._FilterDatabase" localSheetId="5" hidden="1">一般公共预算支出表!$A$8:$IP$63</definedName>
  </definedNames>
  <calcPr calcId="144525" fullCalcOnLoad="1"/>
</workbook>
</file>

<file path=xl/sharedStrings.xml><?xml version="1.0" encoding="utf-8"?>
<sst xmlns="http://schemas.openxmlformats.org/spreadsheetml/2006/main" count="3042" uniqueCount="643">
  <si>
    <t>目  录</t>
  </si>
  <si>
    <t>1.</t>
  </si>
  <si>
    <t>预算01表</t>
  </si>
  <si>
    <t>收支总表</t>
  </si>
  <si>
    <t>14.</t>
  </si>
  <si>
    <t>预算14表</t>
  </si>
  <si>
    <t>项目支出预算总表</t>
  </si>
  <si>
    <t>2.</t>
  </si>
  <si>
    <t>预算02表</t>
  </si>
  <si>
    <t>收入预算总表</t>
  </si>
  <si>
    <t>15.</t>
  </si>
  <si>
    <t>预算14表A</t>
  </si>
  <si>
    <t>项目支出明细表（A)</t>
  </si>
  <si>
    <t>3.</t>
  </si>
  <si>
    <t>预算03表</t>
  </si>
  <si>
    <t>支出预算汇总表</t>
  </si>
  <si>
    <t>16.</t>
  </si>
  <si>
    <t>预算14表B</t>
  </si>
  <si>
    <t>项目支出明细表（B)</t>
  </si>
  <si>
    <t>4.</t>
  </si>
  <si>
    <t>预算04表</t>
  </si>
  <si>
    <t>财政拨款收支总表</t>
  </si>
  <si>
    <t>17.</t>
  </si>
  <si>
    <t>预算14表C</t>
  </si>
  <si>
    <t>项目支出明细表（C)</t>
  </si>
  <si>
    <t>5.</t>
  </si>
  <si>
    <t>预算05表</t>
  </si>
  <si>
    <t>一般公共预算支出表</t>
  </si>
  <si>
    <t>18.</t>
  </si>
  <si>
    <t>预算15表</t>
  </si>
  <si>
    <t>公共财政拨款—经费拨款支出预算表</t>
  </si>
  <si>
    <t>6.</t>
  </si>
  <si>
    <t>预算06表</t>
  </si>
  <si>
    <t>一般公共预算基本支出表</t>
  </si>
  <si>
    <t>19.</t>
  </si>
  <si>
    <t>预算16表</t>
  </si>
  <si>
    <t>公共财政拨款—纳入公共预算管理的非税收入支出预算表</t>
  </si>
  <si>
    <t>7.</t>
  </si>
  <si>
    <t>预算07表</t>
  </si>
  <si>
    <t>一般公共预算“三公”经费支出表</t>
  </si>
  <si>
    <t>20.</t>
  </si>
  <si>
    <t>预算17表</t>
  </si>
  <si>
    <t>政府性基金拨款支出预算表</t>
  </si>
  <si>
    <t>8.</t>
  </si>
  <si>
    <t>预算08表</t>
  </si>
  <si>
    <t>政府性基金预算支出情况表</t>
  </si>
  <si>
    <t>21.</t>
  </si>
  <si>
    <t>预算18表</t>
  </si>
  <si>
    <t>纳入专户管理的非税收入支出预算表</t>
  </si>
  <si>
    <t>9.</t>
  </si>
  <si>
    <t>预算09表</t>
  </si>
  <si>
    <t>支出预算分类汇总表</t>
  </si>
  <si>
    <t>22.</t>
  </si>
  <si>
    <t>预算19表</t>
  </si>
  <si>
    <t>上级补助收入-公共财政补助支出预算表</t>
  </si>
  <si>
    <t>10.</t>
  </si>
  <si>
    <t>预算10表</t>
  </si>
  <si>
    <t>非税收入计划表</t>
  </si>
  <si>
    <t>23.</t>
  </si>
  <si>
    <t>预算20表</t>
  </si>
  <si>
    <t>上级补助收入-政府性基金补助支出预算表</t>
  </si>
  <si>
    <t>11.</t>
  </si>
  <si>
    <t>预算11表</t>
  </si>
  <si>
    <t>基本支出预算明细表—工资福利支出</t>
  </si>
  <si>
    <t>24.</t>
  </si>
  <si>
    <t>预算21表</t>
  </si>
  <si>
    <t>上年结转支出预算表</t>
  </si>
  <si>
    <t>12.</t>
  </si>
  <si>
    <t>预算12表</t>
  </si>
  <si>
    <t>基本支出预算明细表—商品和服务支出</t>
  </si>
  <si>
    <t>25.</t>
  </si>
  <si>
    <t>预算22表</t>
  </si>
  <si>
    <t>政府采购预算表</t>
  </si>
  <si>
    <t>13.</t>
  </si>
  <si>
    <t>预算13表</t>
  </si>
  <si>
    <t>基本支出预算明细表—对个人和家庭的补助</t>
  </si>
  <si>
    <t>26.</t>
  </si>
  <si>
    <t>预算23表</t>
  </si>
  <si>
    <t xml:space="preserve">单位人员情况表																																</t>
  </si>
  <si>
    <t>收  支  预  算  总  表</t>
  </si>
  <si>
    <t>填报单位：桃源县漆河镇人民政府</t>
  </si>
  <si>
    <t>单位:万元</t>
  </si>
  <si>
    <t>收                  入</t>
  </si>
  <si>
    <t>支                  出</t>
  </si>
  <si>
    <t>项         目</t>
  </si>
  <si>
    <t>本年预算</t>
  </si>
  <si>
    <t>项       目</t>
  </si>
  <si>
    <t>一、公共财政拨款</t>
  </si>
  <si>
    <t>一、一般公共服务支出</t>
  </si>
  <si>
    <t>一、基本支出</t>
  </si>
  <si>
    <t xml:space="preserve">      经费拨款</t>
  </si>
  <si>
    <t>二、外交支出</t>
  </si>
  <si>
    <t>　　　工资福利支出</t>
  </si>
  <si>
    <t xml:space="preserve">      纳入公共预算管理的非税收入拨款</t>
  </si>
  <si>
    <t>三、国防支出</t>
  </si>
  <si>
    <t>　　  商品和服务支出</t>
  </si>
  <si>
    <t>二、政府性基金拨款</t>
  </si>
  <si>
    <t>四、公共安全支出</t>
  </si>
  <si>
    <t>　　　对个人和家庭的补助</t>
  </si>
  <si>
    <t>三、纳入专户管理的非税收入拨款</t>
  </si>
  <si>
    <t>五、教育支出</t>
  </si>
  <si>
    <t xml:space="preserve">      </t>
  </si>
  <si>
    <t>四、上级补助收入</t>
  </si>
  <si>
    <t>六、科学技术支出</t>
  </si>
  <si>
    <t>二、项目支出</t>
  </si>
  <si>
    <t xml:space="preserve">         公共财政补助</t>
  </si>
  <si>
    <t>七、文化体育与传媒支出</t>
  </si>
  <si>
    <t xml:space="preserve">      专项商品和服务支出</t>
  </si>
  <si>
    <t xml:space="preserve">         政府性基金补助</t>
  </si>
  <si>
    <t>八、社会保障和就业支出</t>
  </si>
  <si>
    <t xml:space="preserve">      专项对个人和家庭的补助</t>
  </si>
  <si>
    <t>五、事业单位经营服务收入</t>
  </si>
  <si>
    <t>九、社会保险基金支出</t>
  </si>
  <si>
    <t xml:space="preserve">      对企事业单位的补贴</t>
  </si>
  <si>
    <t>六、其它收入</t>
  </si>
  <si>
    <t>十、医疗卫生与计划生育支出</t>
  </si>
  <si>
    <t xml:space="preserve">      转移性支出</t>
  </si>
  <si>
    <t>十一、节能环保支出</t>
  </si>
  <si>
    <t xml:space="preserve">      债务利息支出</t>
  </si>
  <si>
    <t>十二、城乡社区支出</t>
  </si>
  <si>
    <t xml:space="preserve">      债务还本支出</t>
  </si>
  <si>
    <t>十三、农林水支出</t>
  </si>
  <si>
    <t xml:space="preserve">      基本建设支出</t>
  </si>
  <si>
    <t>十四、交通运输支出</t>
  </si>
  <si>
    <t xml:space="preserve">      其他资本性支出</t>
  </si>
  <si>
    <t>十五、资源勘探信息等支出</t>
  </si>
  <si>
    <t xml:space="preserve">      贷款转贷及产权参股</t>
  </si>
  <si>
    <t>十六、商业服务业等支出</t>
  </si>
  <si>
    <t xml:space="preserve">      其他支出</t>
  </si>
  <si>
    <t>十七、金融支出</t>
  </si>
  <si>
    <t>三、事业单位经营服务支出</t>
  </si>
  <si>
    <t>十八、援助其他地区支出</t>
  </si>
  <si>
    <t>四、对附属单位补助支出</t>
  </si>
  <si>
    <t>十九、国土海洋气象等支出</t>
  </si>
  <si>
    <t>五、上缴上级支出</t>
  </si>
  <si>
    <t>二十、住房保障支出</t>
  </si>
  <si>
    <t>二十一、粮油物资储备支出</t>
  </si>
  <si>
    <t>二十二、预备费</t>
  </si>
  <si>
    <t>二十三、其他支出</t>
  </si>
  <si>
    <t xml:space="preserve"> </t>
  </si>
  <si>
    <t>二十四、转移性支出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</si>
  <si>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</si>
  <si>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</si>
  <si>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</si>
  <si>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</si>
  <si>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</si>
  <si>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</si>
  <si>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七、用事业基金弥补收支差额</t>
  </si>
  <si>
    <t>八、上年结转</t>
  </si>
  <si>
    <t>六、结转下年</t>
  </si>
  <si>
    <t>收 入 总 计</t>
  </si>
  <si>
    <t>支出总计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</si>
  <si>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</si>
  <si>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</si>
  <si>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</si>
  <si>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</si>
  <si>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</si>
  <si>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</si>
  <si>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</si>
  <si>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</si>
  <si>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</si>
  <si>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</si>
  <si>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</si>
  <si>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</si>
  <si>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</si>
  <si>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</si>
  <si>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</si>
  <si>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</si>
  <si>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</si>
  <si>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</si>
  <si>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</si>
  <si>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</si>
  <si>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900013</t>
  </si>
  <si>
    <t>漆河镇政府机关</t>
  </si>
  <si>
    <t>漆河镇财政所</t>
  </si>
  <si>
    <t>漆河镇政务中心</t>
  </si>
  <si>
    <t>漆河镇农业综合服务中心</t>
  </si>
  <si>
    <t>漆河镇社会事务综合服务中心</t>
  </si>
  <si>
    <t>漆河镇综合执法大队</t>
  </si>
  <si>
    <t>漆河镇退役军人事务站</t>
  </si>
  <si>
    <t>漆河镇吕家村</t>
  </si>
  <si>
    <t>漆河镇长寿寺村</t>
  </si>
  <si>
    <t>漆河镇八房坪村</t>
  </si>
  <si>
    <t>漆河镇黄甲铺居委会</t>
  </si>
  <si>
    <t>漆河镇重阳村</t>
  </si>
  <si>
    <t>漆河镇汉宫庙村</t>
  </si>
  <si>
    <t>漆河镇涌泉村</t>
  </si>
  <si>
    <t>漆河镇玉皇坪村</t>
  </si>
  <si>
    <t>漆河镇灵岩寺村</t>
  </si>
  <si>
    <t>漆河镇仙鹤路居委会</t>
  </si>
  <si>
    <t>漆河镇长寿街居委会</t>
  </si>
  <si>
    <t>漆河镇仙人山居委会</t>
  </si>
  <si>
    <t>漆河镇华岩诃村</t>
  </si>
  <si>
    <t>漆河镇铁佛寺村</t>
  </si>
  <si>
    <t>漆河镇龙昌村</t>
  </si>
  <si>
    <t>漆河镇曙光村</t>
  </si>
  <si>
    <t>漆河镇枫岭村</t>
  </si>
  <si>
    <t>漆河镇夺旗村</t>
  </si>
  <si>
    <t>漆河镇勒马山村</t>
  </si>
  <si>
    <t>漆河镇天宝村</t>
  </si>
  <si>
    <t>漆河镇乾元村</t>
  </si>
  <si>
    <t>漆河镇杨家庄村</t>
  </si>
  <si>
    <t>漆河镇石板坪村</t>
  </si>
  <si>
    <t>漆河镇聚宝村</t>
  </si>
  <si>
    <t>漆河镇兴隆祠村</t>
  </si>
  <si>
    <t>漆河镇黄婆店村</t>
  </si>
  <si>
    <t>漆河镇列桥村</t>
  </si>
  <si>
    <t>漆河镇街头坪村</t>
  </si>
  <si>
    <t>支出预算汇总表（按支出资金来源）</t>
  </si>
  <si>
    <t>功能科目</t>
  </si>
  <si>
    <t>单位名称(功能科目)</t>
  </si>
  <si>
    <t>总  计</t>
  </si>
  <si>
    <t>公共财政拨款合计</t>
  </si>
  <si>
    <t>类</t>
  </si>
  <si>
    <t>款</t>
  </si>
  <si>
    <t>项</t>
  </si>
  <si>
    <t>一般公共服务支出</t>
  </si>
  <si>
    <t>03</t>
  </si>
  <si>
    <t>政府办公厅（室）及相关机构事务</t>
  </si>
  <si>
    <t>201</t>
  </si>
  <si>
    <t>01</t>
  </si>
  <si>
    <t>行政运行（政府机关）</t>
  </si>
  <si>
    <t>06</t>
  </si>
  <si>
    <t>财政事务</t>
  </si>
  <si>
    <t>行政运行（漆河镇财政所）</t>
  </si>
  <si>
    <t>99</t>
  </si>
  <si>
    <t>其他一般公共服务支出</t>
  </si>
  <si>
    <t>其他一般公共服务支出（漆河镇政务中心）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</si>
  <si>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</si>
  <si>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</si>
  <si>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</si>
  <si>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</si>
  <si>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</si>
  <si>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</si>
  <si>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28</t>
  </si>
  <si>
    <t>退役军人管理事务</t>
  </si>
  <si>
    <t>50</t>
  </si>
  <si>
    <t>事业运行（漆河镇退役军人事务站）</t>
  </si>
  <si>
    <t>210</t>
  </si>
  <si>
    <t>卫生健康支出</t>
  </si>
  <si>
    <t>11</t>
  </si>
  <si>
    <t>行政事业单位医疗</t>
  </si>
  <si>
    <t>行政单位医疗</t>
  </si>
  <si>
    <t>212</t>
  </si>
  <si>
    <t>城乡社区支出</t>
  </si>
  <si>
    <t>其他城乡社区支出</t>
  </si>
  <si>
    <t>其他城乡社区支出（漆河镇综合执法大队）</t>
  </si>
  <si>
    <t>对村民委员会和村党支部的补助</t>
  </si>
  <si>
    <t>213</t>
  </si>
  <si>
    <t>农林水支出</t>
  </si>
  <si>
    <t>农业农村</t>
  </si>
  <si>
    <t>04</t>
  </si>
  <si>
    <t>事业运行（漆河镇农业综合服务中心）</t>
  </si>
  <si>
    <t>事业运行（漆河镇社会事务综合服务中心）</t>
  </si>
  <si>
    <t>07</t>
  </si>
  <si>
    <t>农村综合改革</t>
  </si>
  <si>
    <t>对村民委员会和党支部补助（吕家村)</t>
  </si>
  <si>
    <t>对村民委员会和党支部补助（长寿寺村）</t>
  </si>
  <si>
    <t>对村民委员会和党支部补助（八房坪村）</t>
  </si>
  <si>
    <t>对村民委员会和党支部补助（黄甲铺居委会）</t>
  </si>
  <si>
    <t>对村民委员会和党支部补助（重阳村）</t>
  </si>
  <si>
    <t>对村民委员会和党支部补助（汉宫庙村）</t>
  </si>
  <si>
    <t>对村民委员会和党支部补助（涌泉村）</t>
  </si>
  <si>
    <t>对村民委员会和党支部补助（玉皇坪村）</t>
  </si>
  <si>
    <t>对村民委员会和党支部补助（灵岩寺村）</t>
  </si>
  <si>
    <t>对村民委员会和党支部补助（仙鹤路居委会）</t>
  </si>
  <si>
    <t>对村民委员会和党支部补助（长寿街居委会）</t>
  </si>
  <si>
    <t>对村民委员会和党支部补助（仙人山居委会）</t>
  </si>
  <si>
    <t>对村民委员会和党支部补助（华岩诃村）</t>
  </si>
  <si>
    <t>对村民委员会和党支部补助（铁佛寺村）</t>
  </si>
  <si>
    <t>对村民委员会和党支部补助（龙昌村）</t>
  </si>
  <si>
    <t>对村民委员会和党支部补助（曙光村）</t>
  </si>
  <si>
    <t>对村民委员会和党支部补助（枫岭村）</t>
  </si>
  <si>
    <t>对村民委员会和党支部补助（夺旗村）</t>
  </si>
  <si>
    <t>对村民委员会和党支部补助（勒马山村）</t>
  </si>
  <si>
    <t>对村民委员会和党支部补助（天宝村）</t>
  </si>
  <si>
    <t>对村民委员会和党支部补助（乾元村）</t>
  </si>
  <si>
    <t>对村民委员会和党支部补助（杨家庄村）</t>
  </si>
  <si>
    <t>对村民委员会和党支部补助（石板坪村）</t>
  </si>
  <si>
    <t>对村民委员会和党支部补助（聚宝村）</t>
  </si>
  <si>
    <t>对村民委员会和党支部补助（兴隆祠村）</t>
  </si>
  <si>
    <t>对村民委员会和党支部补助（黄婆店村）</t>
  </si>
  <si>
    <t>对村民委员会和党支部补助（列桥村）</t>
  </si>
  <si>
    <t>对村民委员会和党支部补助(街头坪村）</t>
  </si>
  <si>
    <t>221</t>
  </si>
  <si>
    <t>住房保障支出</t>
  </si>
  <si>
    <t>02</t>
  </si>
  <si>
    <t>住房改革支出</t>
  </si>
  <si>
    <t>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</si>
  <si>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family val="1"/>
        <charset val="0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</si>
  <si>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</si>
  <si>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t>部门</t>
    </r>
    <r>
      <rPr>
        <sz val="11"/>
        <color indexed="8"/>
        <rFont val="Times New Roman"/>
        <family val="1"/>
        <charset val="0"/>
      </rPr>
      <t>/</t>
    </r>
    <r>
      <rPr>
        <sz val="11"/>
        <color rgb="FF000000"/>
        <rFont val="宋体"/>
        <charset val="134"/>
      </rPr>
      <t>单位：桃源县漆河镇人民政府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</si>
  <si>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</si>
  <si>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family val="1"/>
        <charset val="0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</si>
  <si>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  <charset val="0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</si>
  <si>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</si>
  <si>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</si>
  <si>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</si>
  <si>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t>一、本年支出</t>
  </si>
  <si>
    <r>
      <rPr>
        <sz val="11"/>
        <color indexed="8"/>
        <rFont val="宋体"/>
        <charset val="134"/>
      </rPr>
      <t>（一）一般公共预算拨款</t>
    </r>
  </si>
  <si>
    <t>（一）一般公共服务支出</t>
  </si>
  <si>
    <r>
      <rPr>
        <sz val="11"/>
        <color indexed="8"/>
        <rFont val="宋体"/>
        <charset val="134"/>
      </rPr>
      <t>（二）政府性基金预算拨款</t>
    </r>
  </si>
  <si>
    <t>（二）外交支出</t>
  </si>
  <si>
    <r>
      <rPr>
        <sz val="11"/>
        <color indexed="8"/>
        <rFont val="宋体"/>
        <charset val="134"/>
      </rPr>
      <t>（三）国有资本经营预算拨款</t>
    </r>
  </si>
  <si>
    <t>（三）国防支出</t>
  </si>
  <si>
    <r>
      <rPr>
        <sz val="11"/>
        <color indexed="8"/>
        <rFont val="宋体"/>
        <charset val="134"/>
      </rPr>
      <t>二、上年结转</t>
    </r>
  </si>
  <si>
    <t>（四）公共安全支出</t>
  </si>
  <si>
    <t>（五）教育支出</t>
  </si>
  <si>
    <t>（六）科学技术支出</t>
  </si>
  <si>
    <t/>
  </si>
  <si>
    <t>……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</si>
  <si>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</si>
  <si>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</si>
  <si>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family val="1"/>
        <charset val="0"/>
      </rPr>
      <t xml:space="preserve">    </t>
    </r>
    <r>
      <rPr>
        <b/>
        <sz val="11"/>
        <color indexed="8"/>
        <rFont val="宋体"/>
        <charset val="134"/>
      </rPr>
      <t>计</t>
    </r>
  </si>
  <si>
    <t>基本支出</t>
  </si>
  <si>
    <t>项目支出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</si>
  <si>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</si>
  <si>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</si>
  <si>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</si>
  <si>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</si>
  <si>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</si>
  <si>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</si>
  <si>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</si>
  <si>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</si>
  <si>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</si>
  <si>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</si>
  <si>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</si>
  <si>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</si>
  <si>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对村民委员会和党支部补助（玉皇村)</t>
  </si>
  <si>
    <t>对村民委员会和党支部补助（兴隆祠社区）</t>
  </si>
  <si>
    <t>对村民委员会和党支部补助（吕家村）</t>
  </si>
  <si>
    <t>对村民委员会和党支部补助（八方坪村）</t>
  </si>
  <si>
    <t>对村民委员会和党支部补助（黄婆村）</t>
  </si>
  <si>
    <t>对村民委员会和党支部补助（华岩河村）</t>
  </si>
  <si>
    <t>对村民委员会和党支部补助（黄甲铺社区）</t>
  </si>
  <si>
    <t>对村民委员会和党支部补助（街头坪村）</t>
  </si>
  <si>
    <t>对村民委员会和党支部补助（仙鹤路社区）</t>
  </si>
  <si>
    <t>对村民委员会和党支部补助（长寿寺街社区）</t>
  </si>
  <si>
    <t>对村民委员会和党支部补助(杨家庄村）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</si>
  <si>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family val="1"/>
        <charset val="0"/>
      </rPr>
      <t>3-6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</si>
  <si>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</si>
  <si>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</si>
  <si>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</si>
  <si>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</si>
  <si>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</si>
  <si>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</si>
  <si>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</si>
  <si>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</si>
  <si>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</si>
  <si>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</si>
  <si>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</si>
  <si>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</si>
  <si>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</si>
  <si>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</si>
  <si>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</si>
  <si>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</si>
  <si>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</si>
  <si>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</si>
  <si>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</si>
  <si>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</si>
  <si>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</si>
  <si>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</si>
  <si>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</si>
  <si>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</si>
  <si>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</si>
  <si>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</si>
  <si>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</si>
  <si>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</si>
  <si>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</si>
  <si>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</si>
  <si>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</si>
  <si>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</si>
  <si>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</si>
  <si>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</si>
  <si>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</si>
  <si>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</si>
  <si>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</si>
  <si>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</si>
  <si>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</si>
  <si>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</si>
  <si>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</si>
  <si>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</si>
  <si>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</si>
  <si>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</si>
  <si>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</si>
  <si>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</si>
  <si>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</si>
  <si>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</si>
  <si>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</si>
  <si>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</si>
  <si>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</si>
  <si>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</si>
  <si>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</si>
  <si>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</si>
  <si>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</si>
  <si>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</si>
  <si>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</si>
  <si>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</si>
  <si>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</si>
  <si>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</si>
  <si>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</si>
  <si>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</si>
  <si>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</si>
  <si>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</si>
  <si>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</si>
  <si>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</si>
  <si>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</si>
  <si>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</si>
  <si>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</si>
  <si>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</si>
  <si>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</si>
  <si>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</si>
  <si>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</si>
  <si>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</si>
  <si>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</si>
  <si>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</si>
  <si>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</si>
  <si>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</si>
  <si>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</si>
  <si>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</si>
  <si>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</si>
  <si>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</si>
  <si>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</si>
  <si>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</si>
  <si>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</si>
  <si>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</si>
  <si>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</si>
  <si>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</si>
  <si>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</si>
  <si>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</si>
  <si>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</si>
  <si>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</si>
  <si>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</si>
  <si>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</si>
  <si>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</si>
  <si>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</si>
  <si>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</si>
  <si>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</si>
  <si>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</si>
  <si>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</si>
  <si>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</si>
  <si>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</si>
  <si>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</si>
  <si>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</si>
  <si>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</si>
  <si>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</si>
  <si>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</si>
  <si>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family val="1"/>
        <charset val="0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</si>
  <si>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family val="1"/>
        <charset val="0"/>
      </rPr>
      <t>3-7</t>
    </r>
  </si>
  <si>
    <r>
      <t>一般公共预算</t>
    </r>
    <r>
      <rPr>
        <sz val="16"/>
        <rFont val="Times New Roman"/>
        <family val="1"/>
        <charset val="0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family val="1"/>
        <charset val="0"/>
      </rPr>
      <t>”</t>
    </r>
    <r>
      <rPr>
        <sz val="16"/>
        <rFont val="方正小标宋_GBK"/>
        <charset val="134"/>
      </rPr>
      <t>经费支出表</t>
    </r>
  </si>
  <si>
    <r>
      <t>部门</t>
    </r>
    <r>
      <rPr>
        <sz val="11"/>
        <rFont val="Times New Roman"/>
        <family val="1"/>
        <charset val="0"/>
      </rPr>
      <t>/</t>
    </r>
    <r>
      <rPr>
        <sz val="11"/>
        <rFont val="宋体"/>
        <charset val="134"/>
      </rPr>
      <t>单位：桃源县漆河镇人民政府</t>
    </r>
  </si>
  <si>
    <r>
      <rPr>
        <sz val="11"/>
        <rFont val="宋体"/>
        <charset val="134"/>
      </rPr>
      <t>单位</t>
    </r>
    <r>
      <rPr>
        <sz val="11"/>
        <rFont val="Times New Roman"/>
        <family val="1"/>
        <charset val="0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</si>
  <si>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family val="1"/>
        <charset val="0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family val="1"/>
        <charset val="0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</si>
  <si>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</si>
  <si>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</si>
  <si>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</si>
  <si>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</si>
  <si>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</si>
  <si>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</si>
  <si>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family val="1"/>
        <charset val="0"/>
      </rPr>
      <t>3-8</t>
    </r>
  </si>
  <si>
    <t>部门/单位：</t>
  </si>
  <si>
    <t>桃源县漆河镇人民政府</t>
  </si>
  <si>
    <t>科目编码</t>
  </si>
  <si>
    <t>科目名称</t>
  </si>
  <si>
    <t>本年政府性基金预算支出</t>
  </si>
  <si>
    <t xml:space="preserve">          合      计</t>
  </si>
  <si>
    <t>事业单位经营服务支出</t>
  </si>
  <si>
    <t>上缴上级支出</t>
  </si>
  <si>
    <t>对附属单位补助支出</t>
  </si>
  <si>
    <t>结转下年</t>
  </si>
  <si>
    <t>非税收入征收计划表</t>
  </si>
  <si>
    <t>收入项目类别</t>
  </si>
  <si>
    <t>项目名称</t>
  </si>
  <si>
    <t>非税收入征收计划</t>
  </si>
  <si>
    <t>执收执罚成本或业务费</t>
  </si>
  <si>
    <t>可支配收入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</si>
  <si>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</si>
  <si>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</si>
  <si>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</si>
  <si>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</si>
  <si>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</si>
  <si>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</si>
  <si>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</si>
  <si>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漆河镇人民政府</t>
  </si>
  <si>
    <t>城镇垃圾处置费</t>
  </si>
  <si>
    <t>拨入经费</t>
  </si>
  <si>
    <t>行政性收入返还</t>
  </si>
  <si>
    <t>工资性支出</t>
  </si>
  <si>
    <t>社会保障缴费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</si>
  <si>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</si>
  <si>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</si>
  <si>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</si>
  <si>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</si>
  <si>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</si>
  <si>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</si>
  <si>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基本医疗保险</t>
  </si>
  <si>
    <t>生育保险</t>
  </si>
  <si>
    <t>工伤保险</t>
  </si>
  <si>
    <t>失业保险</t>
  </si>
  <si>
    <t>残疾人就业保障金</t>
  </si>
  <si>
    <t>基本支出明细表--商品和服务支出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</si>
  <si>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</si>
  <si>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</si>
  <si>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</si>
  <si>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</si>
  <si>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</si>
  <si>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</si>
  <si>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</si>
  <si>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</si>
  <si>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</si>
  <si>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</si>
  <si>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因公出国境费用</t>
  </si>
  <si>
    <t>维修（护）费</t>
  </si>
  <si>
    <t>租赁费</t>
  </si>
  <si>
    <t>会议费</t>
  </si>
  <si>
    <t>培训费</t>
  </si>
  <si>
    <t>公务接待费</t>
  </si>
  <si>
    <t>专用材料费</t>
  </si>
  <si>
    <t xml:space="preserve"> 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</si>
  <si>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</si>
  <si>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</si>
  <si>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</si>
  <si>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</si>
  <si>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</si>
  <si>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</si>
  <si>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</si>
  <si>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</si>
  <si>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</si>
  <si>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办公设备购置费</t>
  </si>
  <si>
    <t>基本支出预算明细表——对个人和家庭的补助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</si>
  <si>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</si>
  <si>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</si>
  <si>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</si>
  <si>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</si>
  <si>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</si>
  <si>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</si>
  <si>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</si>
  <si>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</si>
  <si>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</si>
  <si>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其他对个人和家庭的补助</t>
  </si>
  <si>
    <t xml:space="preserve">预算10表A	
</t>
  </si>
  <si>
    <t>专项商品和服务支出明细表</t>
  </si>
  <si>
    <t>单位（项目）名称</t>
  </si>
  <si>
    <t>合  计</t>
  </si>
  <si>
    <t>因公出国(境)费用</t>
  </si>
  <si>
    <t>被装购置费</t>
  </si>
  <si>
    <t>预算10表B</t>
  </si>
  <si>
    <t>项目支出预算明细表(B)</t>
  </si>
  <si>
    <t>单位(项目）名称</t>
  </si>
  <si>
    <t>其他</t>
  </si>
  <si>
    <t>企业政策性补贴</t>
  </si>
  <si>
    <t>事业单位补贴</t>
  </si>
  <si>
    <t>财政贴息</t>
  </si>
  <si>
    <t>国内债务付息</t>
  </si>
  <si>
    <t>国外债务付息</t>
  </si>
  <si>
    <t>国内债务还本</t>
  </si>
  <si>
    <t>国外债务还本</t>
  </si>
  <si>
    <t>预算10表C</t>
  </si>
  <si>
    <t>项目支出预算明细表(C)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</si>
  <si>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</si>
  <si>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</si>
  <si>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</si>
  <si>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</si>
  <si>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</si>
  <si>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</si>
  <si>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</si>
  <si>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</si>
  <si>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</si>
  <si>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</si>
  <si>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</si>
  <si>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</si>
  <si>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</si>
  <si>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</si>
  <si>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</si>
  <si>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预备费</t>
  </si>
  <si>
    <t>预留</t>
  </si>
  <si>
    <t>对社会保险基金补助</t>
  </si>
  <si>
    <t>赠与</t>
  </si>
  <si>
    <t>贷款转贷</t>
  </si>
  <si>
    <t>事业单位经营支出</t>
  </si>
  <si>
    <t>纳入专户管理的非税收入拨款支出预算表</t>
  </si>
  <si>
    <t>90013</t>
  </si>
  <si>
    <t>单位;万元</t>
  </si>
  <si>
    <t>单位编码</t>
  </si>
  <si>
    <t>采购品目</t>
  </si>
  <si>
    <t>需求时间</t>
  </si>
  <si>
    <t>采购数量</t>
  </si>
  <si>
    <t>计量单位</t>
  </si>
  <si>
    <t>一、工程类</t>
  </si>
  <si>
    <t>1、基础设施建设</t>
  </si>
  <si>
    <t>办公室装修</t>
  </si>
  <si>
    <t>批</t>
  </si>
  <si>
    <t>二、货物类</t>
  </si>
  <si>
    <t>1、专用设备</t>
  </si>
  <si>
    <t>2、低值易耗品</t>
  </si>
  <si>
    <t>办公用品</t>
  </si>
  <si>
    <t>广告制作</t>
  </si>
  <si>
    <t>日常用品</t>
  </si>
  <si>
    <t>打印纸</t>
  </si>
  <si>
    <t>件</t>
  </si>
  <si>
    <t>硒鼓</t>
  </si>
  <si>
    <t>个</t>
  </si>
  <si>
    <t>3、电气设备</t>
  </si>
  <si>
    <t>冰箱</t>
  </si>
  <si>
    <t>4、电子产品及通信设备</t>
  </si>
  <si>
    <t>电脑</t>
  </si>
  <si>
    <t>台</t>
  </si>
  <si>
    <t>打印机</t>
  </si>
  <si>
    <t>扫描仪</t>
  </si>
  <si>
    <t>5、文艺体育设备</t>
  </si>
  <si>
    <t>6、家具用具及其他</t>
  </si>
  <si>
    <t>办公桌椅及沙发</t>
  </si>
  <si>
    <t>套</t>
  </si>
  <si>
    <t>7、其他</t>
  </si>
  <si>
    <t>综合执法车</t>
  </si>
  <si>
    <t>辆</t>
  </si>
  <si>
    <t>执法服装</t>
  </si>
  <si>
    <t>三、服务类</t>
  </si>
  <si>
    <t>文化资金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</si>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</sst>
</file>

<file path=xl/styles.xml><?xml version="1.0" encoding="utf-8"?>
<styleSheet xmlns="http://schemas.openxmlformats.org/spreadsheetml/2006/main">
  <numFmts count="7"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* #,##0;* \-#,##0;* &quot;&quot;??;@"/>
    <numFmt numFmtId="179" formatCode="* #,##0.00;* \-#,##0.00;* &quot;&quot;??;@"/>
    <numFmt numFmtId="180" formatCode="0.00_ "/>
    <numFmt numFmtId="181" formatCode="0.00_);[Red]\(0.00\)"/>
    <numFmt numFmtId="182" formatCode="#,##0.0000"/>
  </numFmts>
  <fonts count="58">
    <font>
      <sz val="9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Times New Roman"/>
      <family val="1"/>
      <charset val="0"/>
    </font>
    <font>
      <b/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26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family val="1"/>
      <charset val="0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12"/>
      <name val="Times New Roman"/>
      <family val="1"/>
      <charset val="0"/>
    </font>
    <font>
      <sz val="9"/>
      <name val="Times New Roman"/>
      <family val="1"/>
      <charset val="0"/>
    </font>
    <font>
      <sz val="16"/>
      <name val="方正小标宋_GBK"/>
      <charset val="134"/>
    </font>
    <font>
      <sz val="16"/>
      <name val="Times New Roman"/>
      <family val="1"/>
      <charset val="0"/>
    </font>
    <font>
      <sz val="11"/>
      <name val="Times New Roman"/>
      <family val="1"/>
      <charset val="0"/>
    </font>
    <font>
      <b/>
      <sz val="11"/>
      <name val="Times New Roman"/>
      <family val="1"/>
      <charset val="0"/>
    </font>
    <font>
      <sz val="8"/>
      <name val="Times New Roman"/>
      <family val="1"/>
      <charset val="0"/>
    </font>
    <font>
      <sz val="9"/>
      <color indexed="8"/>
      <name val="Times New Roman"/>
      <family val="1"/>
      <charset val="0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4"/>
      <name val="宋体"/>
      <charset val="134"/>
    </font>
    <font>
      <sz val="16"/>
      <color indexed="8"/>
      <name val="Times New Roman"/>
      <family val="1"/>
      <charset val="0"/>
    </font>
    <font>
      <b/>
      <sz val="11"/>
      <color indexed="8"/>
      <name val="Times New Roman"/>
      <family val="1"/>
      <charset val="0"/>
    </font>
    <font>
      <sz val="12"/>
      <color indexed="8"/>
      <name val="宋体"/>
      <charset val="134"/>
    </font>
    <font>
      <sz val="12"/>
      <color indexed="8"/>
      <name val="Times New Roman"/>
      <family val="1"/>
      <charset val="0"/>
    </font>
    <font>
      <sz val="12"/>
      <color indexed="8"/>
      <name val="宋体"/>
      <family val="1"/>
      <charset val="0"/>
    </font>
    <font>
      <sz val="9"/>
      <color rgb="FFFF0000"/>
      <name val="宋体"/>
      <charset val="134"/>
    </font>
    <font>
      <b/>
      <sz val="14"/>
      <color rgb="FFFF0000"/>
      <name val="宋体"/>
      <charset val="134"/>
    </font>
    <font>
      <b/>
      <sz val="36"/>
      <name val="宋体"/>
      <charset val="134"/>
    </font>
    <font>
      <sz val="11"/>
      <color indexed="8"/>
      <name val="等线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sz val="11"/>
      <color indexed="9"/>
      <name val="等线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4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sz val="10"/>
      <color indexed="8"/>
      <name val="Arial"/>
      <family val="2"/>
      <charset val="0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60"/>
      <name val="等线"/>
      <charset val="134"/>
    </font>
    <font>
      <sz val="10"/>
      <name val="Arial"/>
      <family val="2"/>
      <charset val="0"/>
    </font>
    <font>
      <b/>
      <sz val="1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0" fillId="6" borderId="17" applyNumberFormat="0" applyFon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0"/>
    <xf numFmtId="0" fontId="48" fillId="0" borderId="19" applyNumberFormat="0" applyFill="0" applyAlignment="0" applyProtection="0">
      <alignment vertical="center"/>
    </xf>
    <xf numFmtId="0" fontId="5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9" fillId="4" borderId="21" applyNumberFormat="0" applyAlignment="0" applyProtection="0">
      <alignment vertical="center"/>
    </xf>
    <xf numFmtId="0" fontId="50" fillId="4" borderId="16" applyNumberFormat="0" applyAlignment="0" applyProtection="0">
      <alignment vertical="center"/>
    </xf>
    <xf numFmtId="0" fontId="51" fillId="9" borderId="22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56" fillId="0" borderId="0"/>
    <xf numFmtId="0" fontId="36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" fillId="0" borderId="0"/>
  </cellStyleXfs>
  <cellXfs count="5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5" applyNumberFormat="1" applyFont="1" applyAlignment="1">
      <alignment horizontal="center" vertical="center"/>
    </xf>
    <xf numFmtId="0" fontId="0" fillId="0" borderId="0" xfId="11" applyNumberFormat="1" applyFont="1" applyFill="1" applyAlignment="1" applyProtection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Font="1">
      <alignment vertical="center"/>
    </xf>
    <xf numFmtId="178" fontId="2" fillId="0" borderId="0" xfId="11" applyNumberFormat="1" applyFont="1" applyFill="1" applyAlignment="1" applyProtection="1">
      <alignment horizontal="center" vertical="center"/>
    </xf>
    <xf numFmtId="0" fontId="0" fillId="2" borderId="1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2" borderId="3" xfId="5" applyNumberFormat="1" applyFont="1" applyFill="1" applyBorder="1" applyAlignment="1" applyProtection="1">
      <alignment horizontal="center" vertical="center"/>
    </xf>
    <xf numFmtId="0" fontId="0" fillId="2" borderId="4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2" borderId="1" xfId="5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49" fontId="1" fillId="0" borderId="1" xfId="5" applyNumberFormat="1" applyFont="1" applyFill="1" applyBorder="1" applyAlignment="1" applyProtection="1">
      <alignment vertical="center" wrapText="1"/>
    </xf>
    <xf numFmtId="49" fontId="3" fillId="0" borderId="1" xfId="5" applyNumberFormat="1" applyFont="1" applyFill="1" applyBorder="1" applyAlignment="1" applyProtection="1">
      <alignment horizontal="center" vertical="center" wrapText="1"/>
    </xf>
    <xf numFmtId="1" fontId="3" fillId="0" borderId="1" xfId="5" applyNumberFormat="1" applyFont="1" applyFill="1" applyBorder="1" applyAlignment="1" applyProtection="1">
      <alignment horizontal="center" vertical="center" wrapText="1"/>
    </xf>
    <xf numFmtId="49" fontId="0" fillId="0" borderId="1" xfId="5" applyNumberFormat="1" applyFont="1" applyFill="1" applyBorder="1" applyAlignment="1" applyProtection="1">
      <alignment vertical="center" wrapText="1"/>
    </xf>
    <xf numFmtId="49" fontId="4" fillId="0" borderId="2" xfId="5" applyNumberFormat="1" applyFont="1" applyFill="1" applyBorder="1" applyAlignment="1" applyProtection="1">
      <alignment horizontal="center" vertical="center" wrapText="1"/>
    </xf>
    <xf numFmtId="1" fontId="5" fillId="0" borderId="1" xfId="5" applyNumberFormat="1" applyFont="1" applyFill="1" applyBorder="1" applyAlignment="1" applyProtection="1">
      <alignment horizontal="center" vertical="center" wrapText="1"/>
    </xf>
    <xf numFmtId="1" fontId="5" fillId="0" borderId="2" xfId="5" applyNumberFormat="1" applyFont="1" applyFill="1" applyBorder="1" applyAlignment="1" applyProtection="1">
      <alignment horizontal="center" vertical="center" wrapText="1"/>
    </xf>
    <xf numFmtId="3" fontId="5" fillId="0" borderId="1" xfId="5" applyNumberFormat="1" applyFont="1" applyFill="1" applyBorder="1" applyAlignment="1" applyProtection="1">
      <alignment horizontal="center" vertical="center" wrapText="1"/>
    </xf>
    <xf numFmtId="1" fontId="5" fillId="0" borderId="6" xfId="5" applyNumberFormat="1" applyFont="1" applyFill="1" applyBorder="1" applyAlignment="1" applyProtection="1">
      <alignment horizontal="center" vertical="center"/>
    </xf>
    <xf numFmtId="1" fontId="5" fillId="0" borderId="1" xfId="5" applyNumberFormat="1" applyFont="1" applyFill="1" applyBorder="1" applyAlignment="1" applyProtection="1">
      <alignment horizontal="center" vertical="center" wrapText="1"/>
    </xf>
    <xf numFmtId="1" fontId="5" fillId="0" borderId="2" xfId="5" applyNumberFormat="1" applyFont="1" applyFill="1" applyBorder="1" applyAlignment="1" applyProtection="1">
      <alignment horizontal="center" vertical="center" wrapText="1"/>
    </xf>
    <xf numFmtId="3" fontId="5" fillId="0" borderId="1" xfId="5" applyNumberFormat="1" applyFont="1" applyFill="1" applyBorder="1" applyAlignment="1" applyProtection="1">
      <alignment horizontal="center" vertical="center" wrapText="1"/>
    </xf>
    <xf numFmtId="1" fontId="5" fillId="0" borderId="6" xfId="5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7" xfId="5" applyNumberFormat="1" applyFont="1" applyFill="1" applyBorder="1" applyAlignment="1" applyProtection="1">
      <alignment horizontal="center" vertical="center" wrapText="1"/>
    </xf>
    <xf numFmtId="0" fontId="0" fillId="2" borderId="5" xfId="5" applyNumberFormat="1" applyFont="1" applyFill="1" applyBorder="1" applyAlignment="1" applyProtection="1">
      <alignment horizontal="center" vertical="center" wrapText="1"/>
    </xf>
    <xf numFmtId="1" fontId="5" fillId="0" borderId="6" xfId="5" applyNumberFormat="1" applyFont="1" applyFill="1" applyBorder="1" applyAlignment="1" applyProtection="1">
      <alignment horizontal="center" vertical="center" wrapText="1"/>
    </xf>
    <xf numFmtId="1" fontId="5" fillId="0" borderId="6" xfId="5" applyNumberFormat="1" applyFont="1" applyFill="1" applyBorder="1" applyAlignment="1" applyProtection="1">
      <alignment horizontal="center" vertical="center" wrapText="1"/>
    </xf>
    <xf numFmtId="0" fontId="0" fillId="2" borderId="8" xfId="5" applyNumberFormat="1" applyFont="1" applyFill="1" applyBorder="1" applyAlignment="1" applyProtection="1">
      <alignment horizontal="center" vertical="center"/>
    </xf>
    <xf numFmtId="0" fontId="0" fillId="2" borderId="4" xfId="5" applyNumberFormat="1" applyFont="1" applyFill="1" applyBorder="1" applyAlignment="1" applyProtection="1">
      <alignment horizontal="center" vertical="center"/>
    </xf>
    <xf numFmtId="0" fontId="0" fillId="2" borderId="1" xfId="5" applyNumberFormat="1" applyFont="1" applyFill="1" applyBorder="1" applyAlignment="1" applyProtection="1">
      <alignment vertical="center"/>
    </xf>
    <xf numFmtId="0" fontId="0" fillId="2" borderId="1" xfId="5" applyFill="1" applyBorder="1">
      <alignment vertical="center"/>
    </xf>
    <xf numFmtId="0" fontId="0" fillId="2" borderId="1" xfId="5" applyFill="1" applyBorder="1" applyAlignment="1">
      <alignment horizontal="center" vertical="center"/>
    </xf>
    <xf numFmtId="178" fontId="0" fillId="0" borderId="0" xfId="11" applyNumberFormat="1" applyFont="1" applyAlignment="1">
      <alignment horizontal="center" vertical="center"/>
    </xf>
    <xf numFmtId="0" fontId="0" fillId="2" borderId="8" xfId="5" applyNumberFormat="1" applyFont="1" applyFill="1" applyBorder="1" applyAlignment="1" applyProtection="1">
      <alignment horizontal="center" vertical="center" wrapText="1"/>
    </xf>
    <xf numFmtId="0" fontId="0" fillId="2" borderId="6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2" borderId="1" xfId="5" applyFill="1" applyBorder="1" applyAlignment="1">
      <alignment horizontal="center" vertical="center" wrapText="1"/>
    </xf>
    <xf numFmtId="0" fontId="0" fillId="0" borderId="1" xfId="5" applyFill="1" applyBorder="1" applyAlignment="1">
      <alignment horizontal="center" vertical="center" wrapText="1"/>
    </xf>
    <xf numFmtId="0" fontId="0" fillId="2" borderId="2" xfId="5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5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9" fontId="4" fillId="0" borderId="0" xfId="5" applyNumberFormat="1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3" fillId="0" borderId="0" xfId="11" applyFont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0" fontId="5" fillId="0" borderId="0" xfId="11" applyFont="1" applyAlignment="1">
      <alignment horizontal="center" vertical="center"/>
    </xf>
    <xf numFmtId="1" fontId="5" fillId="0" borderId="0" xfId="5" applyNumberFormat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1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5" applyFont="1" applyAlignment="1">
      <alignment horizontal="left" vertical="top" wrapText="1"/>
    </xf>
    <xf numFmtId="0" fontId="4" fillId="0" borderId="0" xfId="5" applyFont="1" applyAlignment="1">
      <alignment horizontal="right" vertical="center" wrapText="1"/>
    </xf>
    <xf numFmtId="0" fontId="5" fillId="0" borderId="0" xfId="5" applyFont="1" applyAlignment="1">
      <alignment horizontal="left" vertical="center" wrapText="1"/>
    </xf>
    <xf numFmtId="0" fontId="8" fillId="0" borderId="0" xfId="5" applyNumberFormat="1" applyFont="1" applyFill="1" applyAlignment="1" applyProtection="1">
      <alignment horizontal="center" vertical="center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0" fontId="0" fillId="0" borderId="1" xfId="5" applyFont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180" fontId="7" fillId="0" borderId="1" xfId="5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80" fontId="7" fillId="0" borderId="1" xfId="0" applyNumberFormat="1" applyFont="1" applyFill="1" applyBorder="1" applyAlignment="1">
      <alignment horizontal="left" vertical="center" wrapText="1" shrinkToFit="1"/>
    </xf>
    <xf numFmtId="0" fontId="7" fillId="0" borderId="1" xfId="5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Continuous" vertical="center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5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5" applyNumberFormat="1" applyFont="1" applyFill="1" applyAlignment="1" applyProtection="1">
      <alignment vertical="center" wrapText="1"/>
    </xf>
    <xf numFmtId="0" fontId="4" fillId="0" borderId="0" xfId="5" applyFont="1" applyAlignment="1">
      <alignment horizontal="centerContinuous" vertical="center"/>
    </xf>
    <xf numFmtId="0" fontId="4" fillId="0" borderId="0" xfId="5" applyNumberFormat="1" applyFont="1" applyFill="1" applyAlignment="1" applyProtection="1">
      <alignment horizontal="right" wrapText="1"/>
    </xf>
    <xf numFmtId="0" fontId="4" fillId="0" borderId="3" xfId="5" applyNumberFormat="1" applyFont="1" applyFill="1" applyBorder="1" applyAlignment="1" applyProtection="1">
      <alignment horizontal="right" wrapText="1"/>
    </xf>
    <xf numFmtId="0" fontId="4" fillId="0" borderId="0" xfId="5" applyNumberFormat="1" applyFont="1" applyFill="1" applyAlignment="1" applyProtection="1">
      <alignment horizontal="center" wrapText="1"/>
    </xf>
    <xf numFmtId="0" fontId="0" fillId="2" borderId="1" xfId="5" applyNumberFormat="1" applyFill="1" applyBorder="1" applyAlignment="1" applyProtection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181" fontId="7" fillId="0" borderId="1" xfId="5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181" fontId="7" fillId="2" borderId="1" xfId="5" applyNumberFormat="1" applyFont="1" applyFill="1" applyBorder="1" applyAlignment="1">
      <alignment horizontal="center" vertical="center" wrapText="1"/>
    </xf>
    <xf numFmtId="181" fontId="4" fillId="0" borderId="1" xfId="5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shrinkToFit="1"/>
    </xf>
    <xf numFmtId="4" fontId="4" fillId="0" borderId="1" xfId="5" applyNumberFormat="1" applyFont="1" applyFill="1" applyBorder="1" applyAlignment="1" applyProtection="1">
      <alignment horizontal="right" vertical="center" wrapText="1"/>
    </xf>
    <xf numFmtId="181" fontId="7" fillId="0" borderId="1" xfId="5" applyNumberFormat="1" applyFont="1" applyFill="1" applyBorder="1" applyAlignment="1" applyProtection="1">
      <alignment horizontal="center" vertical="center" wrapText="1"/>
    </xf>
    <xf numFmtId="4" fontId="4" fillId="0" borderId="1" xfId="5" applyNumberFormat="1" applyFont="1" applyFill="1" applyBorder="1" applyAlignment="1" applyProtection="1">
      <alignment vertical="center"/>
    </xf>
    <xf numFmtId="181" fontId="0" fillId="2" borderId="5" xfId="0" applyNumberFormat="1" applyFont="1" applyFill="1" applyBorder="1" applyAlignment="1" applyProtection="1">
      <alignment horizontal="center" vertical="center" shrinkToFit="1"/>
    </xf>
    <xf numFmtId="181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5" applyNumberFormat="1" applyFont="1" applyFill="1" applyAlignment="1" applyProtection="1">
      <alignment horizontal="right" vertical="center"/>
    </xf>
    <xf numFmtId="0" fontId="4" fillId="0" borderId="3" xfId="5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" vertical="center" wrapText="1"/>
    </xf>
    <xf numFmtId="49" fontId="4" fillId="2" borderId="0" xfId="5" applyNumberFormat="1" applyFont="1" applyFill="1" applyAlignment="1">
      <alignment vertical="center"/>
    </xf>
    <xf numFmtId="0" fontId="4" fillId="0" borderId="0" xfId="5" applyFont="1" applyFill="1" applyAlignment="1">
      <alignment horizontal="centerContinuous" vertical="center"/>
    </xf>
    <xf numFmtId="0" fontId="4" fillId="2" borderId="1" xfId="5" applyFont="1" applyFill="1" applyBorder="1" applyAlignment="1">
      <alignment horizontal="centerContinuous" vertical="center"/>
    </xf>
    <xf numFmtId="0" fontId="4" fillId="2" borderId="1" xfId="5" applyNumberFormat="1" applyFont="1" applyFill="1" applyBorder="1" applyAlignment="1" applyProtection="1">
      <alignment horizontal="center" vertical="center"/>
    </xf>
    <xf numFmtId="0" fontId="4" fillId="2" borderId="5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left" vertical="center"/>
    </xf>
    <xf numFmtId="179" fontId="4" fillId="0" borderId="0" xfId="5" applyNumberFormat="1" applyFont="1" applyFill="1" applyAlignment="1">
      <alignment horizontal="center" vertical="center"/>
    </xf>
    <xf numFmtId="49" fontId="4" fillId="2" borderId="0" xfId="5" applyNumberFormat="1" applyFont="1" applyFill="1" applyAlignment="1">
      <alignment horizontal="center" vertical="center"/>
    </xf>
    <xf numFmtId="179" fontId="4" fillId="2" borderId="0" xfId="5" applyNumberFormat="1" applyFont="1" applyFill="1" applyAlignment="1">
      <alignment horizontal="center" vertical="center"/>
    </xf>
    <xf numFmtId="0" fontId="4" fillId="2" borderId="0" xfId="5" applyFont="1" applyFill="1" applyAlignment="1">
      <alignment horizontal="left" vertical="center"/>
    </xf>
    <xf numFmtId="0" fontId="4" fillId="2" borderId="2" xfId="5" applyFont="1" applyFill="1" applyBorder="1" applyAlignment="1">
      <alignment horizontal="centerContinuous" vertical="center"/>
    </xf>
    <xf numFmtId="0" fontId="4" fillId="2" borderId="4" xfId="5" applyNumberFormat="1" applyFont="1" applyFill="1" applyBorder="1" applyAlignment="1" applyProtection="1">
      <alignment horizontal="center" vertical="center" wrapText="1"/>
    </xf>
    <xf numFmtId="179" fontId="4" fillId="2" borderId="4" xfId="5" applyNumberFormat="1" applyFont="1" applyFill="1" applyBorder="1" applyAlignment="1" applyProtection="1">
      <alignment vertical="center" wrapText="1"/>
    </xf>
    <xf numFmtId="179" fontId="4" fillId="2" borderId="4" xfId="5" applyNumberFormat="1" applyFont="1" applyFill="1" applyBorder="1" applyAlignment="1" applyProtection="1">
      <alignment horizontal="center" vertical="center" wrapText="1"/>
    </xf>
    <xf numFmtId="179" fontId="4" fillId="2" borderId="1" xfId="5" applyNumberFormat="1" applyFont="1" applyFill="1" applyBorder="1" applyAlignment="1" applyProtection="1">
      <alignment vertical="center" wrapText="1"/>
    </xf>
    <xf numFmtId="179" fontId="4" fillId="2" borderId="1" xfId="5" applyNumberFormat="1" applyFont="1" applyFill="1" applyBorder="1" applyAlignment="1" applyProtection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0" fillId="0" borderId="0" xfId="5" applyFont="1" applyAlignment="1">
      <alignment horizontal="right" vertical="center"/>
    </xf>
    <xf numFmtId="179" fontId="4" fillId="2" borderId="0" xfId="5" applyNumberFormat="1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3" xfId="5" applyNumberFormat="1" applyFont="1" applyFill="1" applyBorder="1" applyAlignment="1" applyProtection="1">
      <alignment horizontal="right" vertical="center"/>
    </xf>
    <xf numFmtId="0" fontId="4" fillId="2" borderId="6" xfId="5" applyNumberFormat="1" applyFont="1" applyFill="1" applyBorder="1" applyAlignment="1" applyProtection="1">
      <alignment horizontal="center" vertical="center" wrapText="1"/>
    </xf>
    <xf numFmtId="0" fontId="0" fillId="2" borderId="4" xfId="5" applyFont="1" applyFill="1" applyBorder="1" applyAlignment="1">
      <alignment horizontal="center" vertical="center" wrapText="1"/>
    </xf>
    <xf numFmtId="0" fontId="0" fillId="2" borderId="1" xfId="5" applyFont="1" applyFill="1" applyBorder="1" applyAlignment="1">
      <alignment horizontal="center" vertical="center" wrapText="1"/>
    </xf>
    <xf numFmtId="0" fontId="0" fillId="0" borderId="0" xfId="5" applyFill="1">
      <alignment vertical="center"/>
    </xf>
    <xf numFmtId="0" fontId="0" fillId="0" borderId="0" xfId="5" applyFont="1" applyFill="1" applyAlignment="1">
      <alignment horizontal="centerContinuous" vertical="center"/>
    </xf>
    <xf numFmtId="0" fontId="0" fillId="0" borderId="0" xfId="5" applyFont="1" applyAlignment="1">
      <alignment horizontal="centerContinuous" vertical="center"/>
    </xf>
    <xf numFmtId="0" fontId="4" fillId="0" borderId="2" xfId="5" applyNumberFormat="1" applyFont="1" applyFill="1" applyBorder="1" applyAlignment="1" applyProtection="1">
      <alignment horizontal="center" vertical="center" wrapText="1"/>
    </xf>
    <xf numFmtId="49" fontId="4" fillId="0" borderId="2" xfId="5" applyNumberFormat="1" applyFont="1" applyFill="1" applyBorder="1" applyAlignment="1" applyProtection="1">
      <alignment horizontal="left" vertical="center" wrapText="1"/>
    </xf>
    <xf numFmtId="4" fontId="4" fillId="0" borderId="2" xfId="5" applyNumberFormat="1" applyFont="1" applyFill="1" applyBorder="1" applyAlignment="1" applyProtection="1">
      <alignment horizontal="right" vertical="center" wrapText="1"/>
    </xf>
    <xf numFmtId="4" fontId="4" fillId="0" borderId="10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 applyProtection="1">
      <alignment vertical="center"/>
    </xf>
    <xf numFmtId="4" fontId="0" fillId="0" borderId="1" xfId="5" applyNumberFormat="1" applyFont="1" applyFill="1" applyBorder="1" applyAlignment="1" applyProtection="1">
      <alignment vertical="center"/>
    </xf>
    <xf numFmtId="4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180" fontId="4" fillId="0" borderId="2" xfId="5" applyNumberFormat="1" applyFont="1" applyFill="1" applyBorder="1" applyAlignment="1" applyProtection="1">
      <alignment horizontal="center" vertical="center" wrapText="1"/>
    </xf>
    <xf numFmtId="49" fontId="4" fillId="0" borderId="10" xfId="5" applyNumberFormat="1" applyFont="1" applyFill="1" applyBorder="1" applyAlignment="1" applyProtection="1">
      <alignment horizontal="center" vertical="center" wrapText="1"/>
    </xf>
    <xf numFmtId="180" fontId="4" fillId="0" borderId="1" xfId="5" applyNumberFormat="1" applyFont="1" applyFill="1" applyBorder="1" applyAlignment="1">
      <alignment horizontal="center" vertical="center"/>
    </xf>
    <xf numFmtId="4" fontId="4" fillId="0" borderId="2" xfId="5" applyNumberFormat="1" applyFont="1" applyFill="1" applyBorder="1" applyAlignment="1" applyProtection="1">
      <alignment horizontal="center" vertical="center"/>
    </xf>
    <xf numFmtId="4" fontId="4" fillId="0" borderId="1" xfId="5" applyNumberFormat="1" applyFont="1" applyFill="1" applyBorder="1" applyAlignment="1" applyProtection="1">
      <alignment horizontal="center" vertical="center"/>
    </xf>
    <xf numFmtId="4" fontId="4" fillId="0" borderId="6" xfId="5" applyNumberFormat="1" applyFont="1" applyFill="1" applyBorder="1" applyAlignment="1" applyProtection="1">
      <alignment horizontal="center" vertical="center" wrapText="1"/>
    </xf>
    <xf numFmtId="4" fontId="4" fillId="0" borderId="6" xfId="5" applyNumberFormat="1" applyFont="1" applyFill="1" applyBorder="1" applyAlignment="1" applyProtection="1">
      <alignment horizontal="right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0" fillId="0" borderId="0" xfId="5">
      <alignment vertical="center"/>
    </xf>
    <xf numFmtId="0" fontId="4" fillId="0" borderId="0" xfId="5" applyFont="1" applyFill="1" applyAlignment="1">
      <alignment horizontal="center" vertical="center" wrapText="1"/>
    </xf>
    <xf numFmtId="4" fontId="0" fillId="0" borderId="1" xfId="5" applyNumberFormat="1" applyFont="1" applyFill="1" applyBorder="1" applyAlignment="1" applyProtection="1">
      <alignment horizontal="right" vertical="center" wrapText="1"/>
    </xf>
    <xf numFmtId="0" fontId="4" fillId="2" borderId="2" xfId="5" applyNumberFormat="1" applyFont="1" applyFill="1" applyBorder="1" applyAlignment="1" applyProtection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49" fontId="4" fillId="0" borderId="10" xfId="5" applyNumberFormat="1" applyFont="1" applyFill="1" applyBorder="1" applyAlignment="1" applyProtection="1">
      <alignment horizontal="left" vertical="center" wrapText="1"/>
    </xf>
    <xf numFmtId="179" fontId="4" fillId="2" borderId="9" xfId="5" applyNumberFormat="1" applyFont="1" applyFill="1" applyBorder="1" applyAlignment="1" applyProtection="1">
      <alignment horizontal="center" vertical="center" wrapText="1"/>
    </xf>
    <xf numFmtId="0" fontId="4" fillId="0" borderId="0" xfId="5" applyFont="1" applyAlignment="1">
      <alignment horizontal="right" vertical="center"/>
    </xf>
    <xf numFmtId="0" fontId="4" fillId="0" borderId="6" xfId="5" applyFont="1" applyFill="1" applyBorder="1" applyAlignment="1">
      <alignment horizontal="center" vertical="center" wrapText="1"/>
    </xf>
    <xf numFmtId="179" fontId="4" fillId="0" borderId="4" xfId="5" applyNumberFormat="1" applyFont="1" applyFill="1" applyBorder="1" applyAlignment="1" applyProtection="1">
      <alignment vertical="center" wrapText="1"/>
    </xf>
    <xf numFmtId="179" fontId="4" fillId="0" borderId="1" xfId="5" applyNumberFormat="1" applyFont="1" applyFill="1" applyBorder="1" applyAlignment="1" applyProtection="1">
      <alignment vertical="center" wrapText="1"/>
    </xf>
    <xf numFmtId="0" fontId="4" fillId="0" borderId="4" xfId="5" applyNumberFormat="1" applyFont="1" applyFill="1" applyBorder="1" applyAlignment="1" applyProtection="1">
      <alignment horizontal="center" vertical="center" wrapText="1"/>
    </xf>
    <xf numFmtId="4" fontId="0" fillId="0" borderId="2" xfId="5" applyNumberFormat="1" applyFont="1" applyFill="1" applyBorder="1" applyAlignment="1" applyProtection="1">
      <alignment vertical="center" wrapText="1"/>
    </xf>
    <xf numFmtId="4" fontId="0" fillId="0" borderId="1" xfId="5" applyNumberFormat="1" applyFont="1" applyFill="1" applyBorder="1" applyAlignment="1" applyProtection="1">
      <alignment vertical="center" wrapText="1"/>
    </xf>
    <xf numFmtId="180" fontId="7" fillId="0" borderId="1" xfId="5" applyNumberFormat="1" applyFont="1" applyFill="1" applyBorder="1" applyAlignment="1" applyProtection="1">
      <alignment horizontal="center" vertical="center" wrapText="1"/>
    </xf>
    <xf numFmtId="179" fontId="4" fillId="0" borderId="4" xfId="5" applyNumberFormat="1" applyFont="1" applyFill="1" applyBorder="1" applyAlignment="1" applyProtection="1">
      <alignment horizontal="center" vertical="center" wrapText="1"/>
    </xf>
    <xf numFmtId="179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5" applyFont="1">
      <alignment vertical="center"/>
    </xf>
    <xf numFmtId="0" fontId="4" fillId="2" borderId="5" xfId="5" applyNumberFormat="1" applyFont="1" applyFill="1" applyBorder="1" applyAlignment="1" applyProtection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0" borderId="0" xfId="5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" xfId="5" applyFont="1" applyFill="1" applyBorder="1" applyAlignment="1">
      <alignment vertical="center" wrapText="1"/>
    </xf>
    <xf numFmtId="0" fontId="0" fillId="0" borderId="0" xfId="5" applyFill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180" fontId="4" fillId="2" borderId="1" xfId="5" applyNumberFormat="1" applyFont="1" applyFill="1" applyBorder="1" applyAlignment="1">
      <alignment vertical="center" wrapText="1"/>
    </xf>
    <xf numFmtId="180" fontId="0" fillId="0" borderId="1" xfId="5" applyNumberFormat="1" applyBorder="1" applyAlignment="1">
      <alignment vertical="center"/>
    </xf>
    <xf numFmtId="180" fontId="0" fillId="0" borderId="1" xfId="5" applyNumberFormat="1" applyBorder="1" applyAlignment="1">
      <alignment vertical="center"/>
    </xf>
    <xf numFmtId="0" fontId="0" fillId="0" borderId="1" xfId="5" applyBorder="1" applyAlignment="1">
      <alignment vertical="center"/>
    </xf>
    <xf numFmtId="0" fontId="4" fillId="2" borderId="1" xfId="5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Alignment="1" applyProtection="1">
      <alignment horizontal="center" vertical="center" wrapText="1"/>
    </xf>
    <xf numFmtId="0" fontId="4" fillId="0" borderId="0" xfId="5" applyNumberFormat="1" applyFont="1" applyFill="1" applyAlignment="1" applyProtection="1">
      <alignment wrapText="1"/>
    </xf>
    <xf numFmtId="0" fontId="4" fillId="0" borderId="3" xfId="5" applyNumberFormat="1" applyFont="1" applyFill="1" applyBorder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4" fillId="0" borderId="7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ill="1" applyBorder="1" applyAlignment="1" applyProtection="1">
      <alignment horizontal="center" vertical="center" wrapText="1"/>
    </xf>
    <xf numFmtId="0" fontId="4" fillId="0" borderId="9" xfId="5" applyFont="1" applyFill="1" applyBorder="1" applyAlignment="1">
      <alignment horizontal="center" vertical="center"/>
    </xf>
    <xf numFmtId="0" fontId="0" fillId="0" borderId="5" xfId="5" applyFill="1" applyBorder="1">
      <alignment vertical="center"/>
    </xf>
    <xf numFmtId="0" fontId="0" fillId="0" borderId="1" xfId="5" applyBorder="1">
      <alignment vertical="center"/>
    </xf>
    <xf numFmtId="0" fontId="0" fillId="0" borderId="1" xfId="5" applyFill="1" applyBorder="1">
      <alignment vertical="center"/>
    </xf>
    <xf numFmtId="0" fontId="0" fillId="0" borderId="0" xfId="5" applyAlignment="1">
      <alignment vertical="center" wrapText="1"/>
    </xf>
    <xf numFmtId="0" fontId="4" fillId="0" borderId="5" xfId="5" applyNumberFormat="1" applyFont="1" applyFill="1" applyBorder="1" applyAlignment="1" applyProtection="1">
      <alignment horizontal="center" vertical="center" wrapText="1"/>
    </xf>
    <xf numFmtId="0" fontId="0" fillId="2" borderId="9" xfId="5" applyFont="1" applyFill="1" applyBorder="1" applyAlignment="1">
      <alignment horizontal="center" vertical="center" wrapText="1"/>
    </xf>
    <xf numFmtId="0" fontId="0" fillId="2" borderId="9" xfId="5" applyFill="1" applyBorder="1" applyAlignment="1">
      <alignment horizontal="center" vertical="center" wrapText="1"/>
    </xf>
    <xf numFmtId="0" fontId="0" fillId="2" borderId="4" xfId="5" applyFill="1" applyBorder="1" applyAlignment="1">
      <alignment horizontal="center" vertical="center" wrapText="1"/>
    </xf>
    <xf numFmtId="4" fontId="4" fillId="0" borderId="1" xfId="5" applyNumberFormat="1" applyFont="1" applyFill="1" applyBorder="1" applyAlignment="1" applyProtection="1">
      <alignment horizontal="right" vertical="center"/>
    </xf>
    <xf numFmtId="0" fontId="0" fillId="2" borderId="4" xfId="5" applyNumberFormat="1" applyFill="1" applyBorder="1" applyAlignment="1" applyProtection="1">
      <alignment horizontal="center" vertical="center" wrapText="1"/>
    </xf>
    <xf numFmtId="0" fontId="4" fillId="0" borderId="0" xfId="5" applyNumberFormat="1" applyFont="1" applyFill="1" applyAlignment="1" applyProtection="1">
      <alignment horizontal="right" vertical="center" wrapText="1"/>
    </xf>
    <xf numFmtId="0" fontId="4" fillId="0" borderId="3" xfId="5" applyNumberFormat="1" applyFont="1" applyFill="1" applyBorder="1" applyAlignment="1" applyProtection="1">
      <alignment vertical="center"/>
    </xf>
    <xf numFmtId="0" fontId="4" fillId="0" borderId="6" xfId="5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4" fillId="0" borderId="9" xfId="5" applyFont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2" xfId="5" applyNumberFormat="1" applyFont="1" applyFill="1" applyBorder="1" applyAlignment="1" applyProtection="1">
      <alignment horizontal="right" vertical="center" wrapText="1"/>
    </xf>
    <xf numFmtId="0" fontId="7" fillId="0" borderId="0" xfId="5" applyFont="1">
      <alignment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4" fillId="2" borderId="9" xfId="5" applyNumberFormat="1" applyFont="1" applyFill="1" applyBorder="1" applyAlignment="1" applyProtection="1">
      <alignment horizontal="center" vertical="center" wrapText="1"/>
    </xf>
    <xf numFmtId="49" fontId="7" fillId="0" borderId="2" xfId="5" applyNumberFormat="1" applyFont="1" applyFill="1" applyBorder="1" applyAlignment="1" applyProtection="1">
      <alignment horizontal="center" vertical="center" wrapText="1"/>
    </xf>
    <xf numFmtId="4" fontId="7" fillId="0" borderId="2" xfId="5" applyNumberFormat="1" applyFont="1" applyFill="1" applyBorder="1" applyAlignment="1" applyProtection="1">
      <alignment horizontal="right" vertical="center" wrapText="1"/>
    </xf>
    <xf numFmtId="4" fontId="4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11" xfId="5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2" borderId="7" xfId="5" applyFill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0" fontId="4" fillId="0" borderId="5" xfId="5" applyNumberFormat="1" applyFont="1" applyFill="1" applyBorder="1" applyAlignment="1" applyProtection="1">
      <alignment horizontal="center" vertical="center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ill="1" applyBorder="1" applyAlignment="1" applyProtection="1">
      <alignment horizontal="center" vertical="center" wrapText="1"/>
    </xf>
    <xf numFmtId="0" fontId="0" fillId="0" borderId="11" xfId="5" applyNumberFormat="1" applyFill="1" applyBorder="1" applyAlignment="1" applyProtection="1">
      <alignment horizontal="center" vertical="center" wrapText="1"/>
    </xf>
    <xf numFmtId="4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ill="1" applyBorder="1" applyAlignment="1" applyProtection="1">
      <alignment horizontal="center" vertical="center" wrapText="1"/>
    </xf>
    <xf numFmtId="4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8" xfId="5" applyNumberFormat="1" applyFill="1" applyBorder="1" applyAlignment="1" applyProtection="1">
      <alignment horizontal="center" vertical="center" wrapText="1"/>
    </xf>
    <xf numFmtId="0" fontId="0" fillId="0" borderId="4" xfId="5" applyNumberFormat="1" applyFill="1" applyBorder="1" applyAlignment="1" applyProtection="1">
      <alignment horizontal="center" vertical="center" wrapText="1"/>
    </xf>
    <xf numFmtId="0" fontId="0" fillId="0" borderId="7" xfId="5" applyNumberFormat="1" applyFill="1" applyBorder="1" applyAlignment="1" applyProtection="1">
      <alignment horizontal="center" vertical="center" wrapText="1"/>
    </xf>
    <xf numFmtId="4" fontId="0" fillId="0" borderId="10" xfId="5" applyNumberFormat="1" applyFont="1" applyFill="1" applyBorder="1" applyAlignment="1" applyProtection="1">
      <alignment horizontal="right" vertical="center" wrapText="1"/>
    </xf>
    <xf numFmtId="0" fontId="4" fillId="0" borderId="0" xfId="5" applyNumberFormat="1" applyFont="1" applyFill="1" applyAlignment="1" applyProtection="1">
      <alignment horizontal="right"/>
    </xf>
    <xf numFmtId="0" fontId="0" fillId="2" borderId="9" xfId="5" applyNumberFormat="1" applyFont="1" applyFill="1" applyBorder="1" applyAlignment="1" applyProtection="1">
      <alignment horizontal="center" vertical="center" wrapText="1"/>
    </xf>
    <xf numFmtId="0" fontId="0" fillId="2" borderId="9" xfId="5" applyNumberFormat="1" applyFill="1" applyBorder="1" applyAlignment="1" applyProtection="1">
      <alignment horizontal="center" vertical="center" wrapText="1"/>
    </xf>
    <xf numFmtId="0" fontId="0" fillId="2" borderId="11" xfId="5" applyNumberFormat="1" applyFill="1" applyBorder="1" applyAlignment="1" applyProtection="1">
      <alignment horizontal="center" vertical="center" wrapText="1"/>
    </xf>
    <xf numFmtId="0" fontId="0" fillId="2" borderId="7" xfId="5" applyNumberFormat="1" applyFill="1" applyBorder="1" applyAlignment="1" applyProtection="1">
      <alignment horizontal="center" vertical="center" wrapText="1"/>
    </xf>
    <xf numFmtId="4" fontId="4" fillId="0" borderId="10" xfId="5" applyNumberFormat="1" applyFont="1" applyFill="1" applyBorder="1" applyAlignment="1" applyProtection="1">
      <alignment horizontal="center" vertical="center" wrapText="1"/>
    </xf>
    <xf numFmtId="0" fontId="0" fillId="0" borderId="1" xfId="5" applyBorder="1" applyAlignment="1">
      <alignment vertical="center" wrapText="1"/>
    </xf>
    <xf numFmtId="4" fontId="7" fillId="0" borderId="1" xfId="5" applyNumberFormat="1" applyFont="1" applyFill="1" applyBorder="1" applyAlignment="1" applyProtection="1">
      <alignment horizontal="right" vertical="center" wrapText="1"/>
    </xf>
    <xf numFmtId="0" fontId="7" fillId="0" borderId="0" xfId="5" applyFont="1" applyFill="1" applyAlignment="1">
      <alignment horizontal="centerContinuous" vertical="center"/>
    </xf>
    <xf numFmtId="180" fontId="0" fillId="0" borderId="0" xfId="5" applyNumberFormat="1" applyAlignment="1">
      <alignment vertical="center"/>
    </xf>
    <xf numFmtId="0" fontId="0" fillId="0" borderId="0" xfId="5" applyAlignment="1">
      <alignment vertical="center"/>
    </xf>
    <xf numFmtId="0" fontId="4" fillId="0" borderId="10" xfId="5" applyFont="1" applyFill="1" applyBorder="1" applyAlignment="1">
      <alignment horizontal="center" vertical="center" wrapText="1"/>
    </xf>
    <xf numFmtId="0" fontId="0" fillId="0" borderId="6" xfId="5" applyNumberFormat="1" applyFill="1" applyBorder="1" applyAlignment="1" applyProtection="1">
      <alignment horizontal="center" vertical="center" wrapText="1"/>
    </xf>
    <xf numFmtId="0" fontId="0" fillId="0" borderId="4" xfId="5" applyFill="1" applyBorder="1" applyAlignment="1">
      <alignment horizontal="center" vertical="center" wrapText="1"/>
    </xf>
    <xf numFmtId="0" fontId="0" fillId="0" borderId="7" xfId="5" applyFill="1" applyBorder="1" applyAlignment="1">
      <alignment horizontal="center" vertical="center" wrapText="1"/>
    </xf>
    <xf numFmtId="0" fontId="0" fillId="0" borderId="2" xfId="5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 applyProtection="1">
      <alignment horizontal="center" vertical="center" wrapText="1"/>
    </xf>
    <xf numFmtId="4" fontId="4" fillId="0" borderId="2" xfId="5" applyNumberFormat="1" applyFont="1" applyFill="1" applyBorder="1" applyAlignment="1" applyProtection="1">
      <alignment horizontal="center" vertical="center" wrapText="1"/>
    </xf>
    <xf numFmtId="180" fontId="4" fillId="0" borderId="2" xfId="5" applyNumberFormat="1" applyFont="1" applyFill="1" applyBorder="1" applyAlignment="1" applyProtection="1">
      <alignment vertical="center" wrapText="1"/>
    </xf>
    <xf numFmtId="180" fontId="4" fillId="0" borderId="1" xfId="5" applyNumberFormat="1" applyFont="1" applyFill="1" applyBorder="1" applyAlignment="1" applyProtection="1">
      <alignment vertical="center" wrapText="1"/>
    </xf>
    <xf numFmtId="180" fontId="4" fillId="0" borderId="10" xfId="5" applyNumberFormat="1" applyFont="1" applyFill="1" applyBorder="1" applyAlignment="1" applyProtection="1">
      <alignment vertical="center" wrapText="1"/>
    </xf>
    <xf numFmtId="180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" xfId="5" applyFont="1" applyBorder="1" applyAlignment="1">
      <alignment horizontal="center" vertical="center" wrapText="1"/>
    </xf>
    <xf numFmtId="18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5" xfId="5" applyFill="1" applyBorder="1" applyAlignment="1">
      <alignment horizontal="center" vertical="center" wrapText="1"/>
    </xf>
    <xf numFmtId="180" fontId="0" fillId="0" borderId="0" xfId="5" applyNumberFormat="1" applyFill="1" applyAlignment="1">
      <alignment vertical="center"/>
    </xf>
    <xf numFmtId="4" fontId="4" fillId="0" borderId="10" xfId="5" applyNumberFormat="1" applyFont="1" applyFill="1" applyBorder="1" applyAlignment="1" applyProtection="1">
      <alignment horizontal="centerContinuous" vertical="center" wrapText="1"/>
    </xf>
    <xf numFmtId="4" fontId="7" fillId="0" borderId="1" xfId="5" applyNumberFormat="1" applyFont="1" applyFill="1" applyBorder="1" applyAlignment="1" applyProtection="1">
      <alignment horizontal="center" vertical="center" wrapText="1"/>
    </xf>
    <xf numFmtId="180" fontId="4" fillId="0" borderId="0" xfId="5" applyNumberFormat="1" applyFont="1" applyFill="1" applyAlignment="1">
      <alignment vertical="center"/>
    </xf>
    <xf numFmtId="180" fontId="0" fillId="0" borderId="1" xfId="5" applyNumberFormat="1" applyFont="1" applyFill="1" applyBorder="1" applyAlignment="1" applyProtection="1">
      <alignment vertical="center" wrapText="1"/>
    </xf>
    <xf numFmtId="180" fontId="4" fillId="0" borderId="1" xfId="5" applyNumberFormat="1" applyFont="1" applyFill="1" applyBorder="1" applyAlignment="1" applyProtection="1">
      <alignment horizontal="center" vertical="center"/>
    </xf>
    <xf numFmtId="0" fontId="4" fillId="2" borderId="10" xfId="5" applyNumberFormat="1" applyFont="1" applyFill="1" applyBorder="1" applyAlignment="1" applyProtection="1">
      <alignment horizontal="center" vertical="center" wrapText="1"/>
    </xf>
    <xf numFmtId="180" fontId="4" fillId="0" borderId="1" xfId="5" applyNumberFormat="1" applyFont="1" applyFill="1" applyBorder="1" applyAlignment="1" applyProtection="1">
      <alignment horizontal="center" vertical="center" wrapText="1"/>
    </xf>
    <xf numFmtId="180" fontId="9" fillId="0" borderId="1" xfId="0" applyNumberFormat="1" applyFont="1" applyFill="1" applyBorder="1" applyAlignment="1">
      <alignment vertical="center" shrinkToFit="1"/>
    </xf>
    <xf numFmtId="0" fontId="4" fillId="0" borderId="0" xfId="5" applyFont="1" applyFill="1" applyAlignment="1">
      <alignment horizontal="right" vertical="center" wrapText="1"/>
    </xf>
    <xf numFmtId="0" fontId="0" fillId="2" borderId="6" xfId="5" applyNumberFormat="1" applyFill="1" applyBorder="1" applyAlignment="1" applyProtection="1">
      <alignment horizontal="center" vertical="center" wrapText="1"/>
    </xf>
    <xf numFmtId="0" fontId="0" fillId="0" borderId="1" xfId="5" applyNumberFormat="1" applyFill="1" applyBorder="1" applyAlignment="1" applyProtection="1">
      <alignment horizontal="center" vertical="center" wrapText="1"/>
    </xf>
    <xf numFmtId="0" fontId="0" fillId="2" borderId="5" xfId="5" applyNumberFormat="1" applyFill="1" applyBorder="1" applyAlignment="1" applyProtection="1">
      <alignment horizontal="center" vertical="center" wrapText="1"/>
    </xf>
    <xf numFmtId="0" fontId="4" fillId="0" borderId="13" xfId="5" applyNumberFormat="1" applyFont="1" applyFill="1" applyBorder="1" applyAlignment="1" applyProtection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180" fontId="4" fillId="0" borderId="10" xfId="5" applyNumberFormat="1" applyFont="1" applyFill="1" applyBorder="1" applyAlignment="1" applyProtection="1">
      <alignment horizontal="center" vertical="center" wrapText="1"/>
    </xf>
    <xf numFmtId="0" fontId="4" fillId="0" borderId="2" xfId="5" applyNumberFormat="1" applyFont="1" applyFill="1" applyBorder="1" applyAlignment="1" applyProtection="1">
      <alignment horizontal="center" vertical="center"/>
    </xf>
    <xf numFmtId="0" fontId="4" fillId="0" borderId="13" xfId="5" applyNumberFormat="1" applyFont="1" applyFill="1" applyBorder="1" applyAlignment="1" applyProtection="1">
      <alignment horizontal="center" vertical="center"/>
    </xf>
    <xf numFmtId="0" fontId="0" fillId="0" borderId="0" xfId="5" applyFont="1">
      <alignment vertical="center"/>
    </xf>
    <xf numFmtId="0" fontId="0" fillId="0" borderId="0" xfId="0" applyFont="1">
      <alignment vertical="center"/>
    </xf>
    <xf numFmtId="180" fontId="7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Alignment="1">
      <alignment horizontal="center" vertical="center"/>
    </xf>
    <xf numFmtId="0" fontId="0" fillId="0" borderId="0" xfId="5" applyFont="1" applyAlignment="1">
      <alignment vertical="top"/>
    </xf>
    <xf numFmtId="0" fontId="0" fillId="0" borderId="0" xfId="5" applyAlignment="1">
      <alignment vertical="top"/>
    </xf>
    <xf numFmtId="0" fontId="0" fillId="2" borderId="1" xfId="5" applyFont="1" applyFill="1" applyBorder="1" applyAlignment="1">
      <alignment horizontal="center" vertical="center" wrapText="1"/>
    </xf>
    <xf numFmtId="0" fontId="0" fillId="2" borderId="2" xfId="5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5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5" applyFont="1" applyAlignment="1">
      <alignment vertical="top"/>
    </xf>
    <xf numFmtId="0" fontId="4" fillId="0" borderId="0" xfId="5" applyFont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0" fillId="0" borderId="0" xfId="5" applyFill="1" applyAlignment="1">
      <alignment horizontal="centerContinuous" vertical="center"/>
    </xf>
    <xf numFmtId="0" fontId="6" fillId="0" borderId="5" xfId="5" applyNumberFormat="1" applyFont="1" applyFill="1" applyBorder="1" applyAlignment="1" applyProtection="1">
      <alignment horizontal="centerContinuous" vertical="center" wrapText="1"/>
    </xf>
    <xf numFmtId="0" fontId="4" fillId="0" borderId="5" xfId="5" applyNumberFormat="1" applyFont="1" applyFill="1" applyBorder="1" applyAlignment="1" applyProtection="1">
      <alignment horizontal="centerContinuous" vertical="center" wrapText="1"/>
    </xf>
    <xf numFmtId="0" fontId="4" fillId="0" borderId="1" xfId="5" applyNumberFormat="1" applyFont="1" applyFill="1" applyBorder="1" applyAlignment="1" applyProtection="1">
      <alignment horizontal="centerContinuous" vertical="center" wrapText="1"/>
    </xf>
    <xf numFmtId="0" fontId="6" fillId="0" borderId="1" xfId="5" applyNumberFormat="1" applyFont="1" applyFill="1" applyBorder="1" applyAlignment="1" applyProtection="1">
      <alignment horizontal="centerContinuous" vertical="center" wrapText="1"/>
    </xf>
    <xf numFmtId="0" fontId="4" fillId="0" borderId="5" xfId="5" applyNumberFormat="1" applyFont="1" applyFill="1" applyBorder="1" applyAlignment="1" applyProtection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0" fontId="10" fillId="0" borderId="0" xfId="5" applyFont="1" applyFill="1" applyAlignment="1">
      <alignment horizontal="center" vertical="center"/>
    </xf>
    <xf numFmtId="0" fontId="4" fillId="0" borderId="0" xfId="5" applyFont="1" applyFill="1" applyAlignment="1">
      <alignment horizontal="right"/>
    </xf>
    <xf numFmtId="4" fontId="0" fillId="0" borderId="1" xfId="5" applyNumberFormat="1" applyFont="1" applyFill="1" applyBorder="1" applyAlignment="1" applyProtection="1">
      <alignment horizontal="right" vertical="center"/>
    </xf>
    <xf numFmtId="0" fontId="11" fillId="0" borderId="0" xfId="5" applyFont="1" applyFill="1" applyAlignment="1">
      <alignment horizontal="center" vertical="center" wrapText="1"/>
    </xf>
    <xf numFmtId="0" fontId="4" fillId="0" borderId="8" xfId="5" applyNumberFormat="1" applyFont="1" applyFill="1" applyBorder="1" applyAlignment="1" applyProtection="1">
      <alignment horizontal="center" vertical="center" wrapText="1"/>
    </xf>
    <xf numFmtId="49" fontId="4" fillId="2" borderId="13" xfId="5" applyNumberFormat="1" applyFont="1" applyFill="1" applyBorder="1" applyAlignment="1">
      <alignment horizontal="center" vertical="center" wrapText="1"/>
    </xf>
    <xf numFmtId="49" fontId="4" fillId="2" borderId="5" xfId="5" applyNumberFormat="1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2" borderId="0" xfId="5" applyFont="1" applyFill="1" applyAlignment="1">
      <alignment horizontal="right"/>
    </xf>
    <xf numFmtId="0" fontId="0" fillId="2" borderId="10" xfId="5" applyFont="1" applyFill="1" applyBorder="1" applyAlignment="1">
      <alignment horizontal="center" vertical="center" wrapText="1"/>
    </xf>
    <xf numFmtId="0" fontId="4" fillId="2" borderId="7" xfId="5" applyNumberFormat="1" applyFont="1" applyFill="1" applyBorder="1" applyAlignment="1" applyProtection="1">
      <alignment horizontal="center" vertical="center" wrapText="1"/>
    </xf>
    <xf numFmtId="4" fontId="7" fillId="0" borderId="6" xfId="5" applyNumberFormat="1" applyFont="1" applyFill="1" applyBorder="1" applyAlignment="1" applyProtection="1">
      <alignment horizontal="center" vertical="center" wrapText="1"/>
    </xf>
    <xf numFmtId="4" fontId="7" fillId="0" borderId="6" xfId="5" applyNumberFormat="1" applyFont="1" applyFill="1" applyBorder="1" applyAlignment="1" applyProtection="1">
      <alignment horizontal="right" vertical="center" wrapText="1"/>
    </xf>
    <xf numFmtId="4" fontId="1" fillId="0" borderId="1" xfId="5" applyNumberFormat="1" applyFont="1" applyFill="1" applyBorder="1" applyAlignment="1" applyProtection="1">
      <alignment horizontal="right" vertical="center" wrapText="1"/>
    </xf>
    <xf numFmtId="4" fontId="4" fillId="0" borderId="6" xfId="5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180" fontId="12" fillId="0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0" xfId="23">
      <alignment vertical="center"/>
    </xf>
    <xf numFmtId="0" fontId="3" fillId="0" borderId="0" xfId="23" applyFont="1" applyFill="1">
      <alignment vertical="center"/>
    </xf>
    <xf numFmtId="0" fontId="5" fillId="0" borderId="0" xfId="23" applyFont="1">
      <alignment vertical="center"/>
    </xf>
    <xf numFmtId="0" fontId="17" fillId="0" borderId="0" xfId="23" applyFont="1" applyAlignment="1">
      <alignment vertical="center"/>
    </xf>
    <xf numFmtId="0" fontId="17" fillId="0" borderId="0" xfId="23" applyFont="1">
      <alignment vertical="center"/>
    </xf>
    <xf numFmtId="0" fontId="18" fillId="0" borderId="0" xfId="23" applyFont="1" applyAlignment="1">
      <alignment horizontal="right" vertical="center"/>
    </xf>
    <xf numFmtId="0" fontId="19" fillId="0" borderId="0" xfId="53" applyFont="1" applyAlignment="1">
      <alignment horizontal="center" vertical="center"/>
    </xf>
    <xf numFmtId="0" fontId="20" fillId="0" borderId="0" xfId="53" applyFont="1" applyAlignment="1">
      <alignment horizontal="center" vertical="center"/>
    </xf>
    <xf numFmtId="0" fontId="9" fillId="0" borderId="3" xfId="53" applyFont="1" applyBorder="1" applyAlignment="1">
      <alignment vertical="center"/>
    </xf>
    <xf numFmtId="0" fontId="21" fillId="0" borderId="0" xfId="23" applyFont="1">
      <alignment vertical="center"/>
    </xf>
    <xf numFmtId="0" fontId="21" fillId="0" borderId="0" xfId="23" applyFont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2" fillId="0" borderId="1" xfId="23" applyFont="1" applyFill="1" applyBorder="1" applyAlignment="1">
      <alignment horizontal="center" vertical="center"/>
    </xf>
    <xf numFmtId="0" fontId="22" fillId="0" borderId="5" xfId="23" applyFont="1" applyFill="1" applyBorder="1" applyAlignment="1">
      <alignment horizontal="center" vertical="center"/>
    </xf>
    <xf numFmtId="0" fontId="22" fillId="0" borderId="4" xfId="23" applyFont="1" applyFill="1" applyBorder="1" applyAlignment="1">
      <alignment horizontal="center" vertical="center"/>
    </xf>
    <xf numFmtId="0" fontId="9" fillId="0" borderId="1" xfId="23" applyFont="1" applyBorder="1" applyAlignment="1">
      <alignment vertical="center"/>
    </xf>
    <xf numFmtId="0" fontId="9" fillId="0" borderId="1" xfId="23" applyFont="1" applyFill="1" applyBorder="1">
      <alignment vertical="center"/>
    </xf>
    <xf numFmtId="0" fontId="9" fillId="0" borderId="1" xfId="23" applyFont="1" applyFill="1" applyBorder="1" applyAlignment="1">
      <alignment horizontal="center" vertical="center"/>
    </xf>
    <xf numFmtId="0" fontId="9" fillId="0" borderId="0" xfId="23" applyFont="1">
      <alignment vertical="center"/>
    </xf>
    <xf numFmtId="0" fontId="4" fillId="0" borderId="0" xfId="23" applyFont="1">
      <alignment vertical="center"/>
    </xf>
    <xf numFmtId="0" fontId="23" fillId="0" borderId="0" xfId="53" applyFont="1" applyAlignment="1">
      <alignment vertical="center"/>
    </xf>
    <xf numFmtId="0" fontId="17" fillId="0" borderId="0" xfId="53" applyFont="1" applyAlignment="1">
      <alignment vertic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17" fillId="0" borderId="0" xfId="53" applyNumberFormat="1" applyFont="1" applyAlignment="1">
      <alignment horizontal="center" vertical="center"/>
    </xf>
    <xf numFmtId="0" fontId="17" fillId="0" borderId="0" xfId="53" applyFont="1" applyAlignment="1">
      <alignment horizontal="center" vertical="center"/>
    </xf>
    <xf numFmtId="0" fontId="23" fillId="0" borderId="0" xfId="53" applyNumberFormat="1" applyFont="1" applyAlignment="1">
      <alignment horizontal="center" vertical="center"/>
    </xf>
    <xf numFmtId="0" fontId="23" fillId="0" borderId="0" xfId="53" applyFont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0" fillId="0" borderId="0" xfId="53" applyNumberFormat="1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3" xfId="53" applyFont="1" applyBorder="1" applyAlignment="1">
      <alignment vertical="center"/>
    </xf>
    <xf numFmtId="0" fontId="21" fillId="0" borderId="3" xfId="53" applyNumberFormat="1" applyFont="1" applyBorder="1" applyAlignment="1">
      <alignment horizontal="center" vertical="center"/>
    </xf>
    <xf numFmtId="0" fontId="21" fillId="0" borderId="3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2" fillId="0" borderId="1" xfId="53" applyFont="1" applyFill="1" applyBorder="1" applyAlignment="1">
      <alignment horizontal="center" vertical="center"/>
    </xf>
    <xf numFmtId="0" fontId="22" fillId="0" borderId="1" xfId="53" applyNumberFormat="1" applyFont="1" applyBorder="1" applyAlignment="1">
      <alignment horizontal="center" vertical="center"/>
    </xf>
    <xf numFmtId="0" fontId="22" fillId="0" borderId="1" xfId="53" applyFont="1" applyBorder="1" applyAlignment="1">
      <alignment horizontal="center" vertical="center"/>
    </xf>
    <xf numFmtId="0" fontId="26" fillId="0" borderId="14" xfId="21" applyFont="1" applyFill="1" applyBorder="1" applyAlignment="1">
      <alignment horizontal="left" vertical="center" shrinkToFit="1"/>
    </xf>
    <xf numFmtId="0" fontId="26" fillId="0" borderId="1" xfId="21" applyFont="1" applyFill="1" applyBorder="1" applyAlignment="1">
      <alignment horizontal="left" vertical="center" shrinkToFit="1"/>
    </xf>
    <xf numFmtId="0" fontId="21" fillId="0" borderId="1" xfId="53" applyNumberFormat="1" applyFont="1" applyBorder="1" applyAlignment="1">
      <alignment horizontal="center" vertical="center"/>
    </xf>
    <xf numFmtId="0" fontId="21" fillId="0" borderId="1" xfId="53" applyFont="1" applyFill="1" applyBorder="1" applyAlignment="1">
      <alignment vertical="center"/>
    </xf>
    <xf numFmtId="0" fontId="21" fillId="0" borderId="1" xfId="53" applyFont="1" applyFill="1" applyBorder="1" applyAlignment="1">
      <alignment horizontal="center" vertical="center"/>
    </xf>
    <xf numFmtId="0" fontId="21" fillId="0" borderId="1" xfId="53" applyFont="1" applyFill="1" applyBorder="1" applyAlignment="1">
      <alignment horizontal="right" vertical="center"/>
    </xf>
    <xf numFmtId="0" fontId="21" fillId="0" borderId="1" xfId="53" applyFont="1" applyBorder="1" applyAlignment="1">
      <alignment horizontal="center" vertical="center"/>
    </xf>
    <xf numFmtId="0" fontId="21" fillId="0" borderId="1" xfId="45" applyFont="1" applyBorder="1" applyAlignment="1">
      <alignment horizontal="center" vertical="center"/>
    </xf>
    <xf numFmtId="0" fontId="21" fillId="0" borderId="1" xfId="53" applyFont="1" applyBorder="1" applyAlignment="1">
      <alignment horizontal="center" vertical="center"/>
    </xf>
    <xf numFmtId="0" fontId="21" fillId="0" borderId="1" xfId="53" applyFont="1" applyBorder="1" applyAlignment="1">
      <alignment vertical="center"/>
    </xf>
    <xf numFmtId="0" fontId="27" fillId="0" borderId="0" xfId="5" applyNumberFormat="1" applyFont="1" applyFill="1" applyAlignment="1" applyProtection="1">
      <alignment horizontal="center" vertical="center"/>
    </xf>
    <xf numFmtId="49" fontId="4" fillId="0" borderId="0" xfId="5" applyNumberFormat="1" applyFont="1" applyFill="1" applyBorder="1" applyAlignment="1" applyProtection="1">
      <alignment horizontal="center" vertical="center" wrapText="1"/>
    </xf>
    <xf numFmtId="49" fontId="4" fillId="0" borderId="0" xfId="5" applyNumberFormat="1" applyFont="1" applyFill="1" applyBorder="1" applyAlignment="1" applyProtection="1">
      <alignment horizontal="center" vertical="center" wrapText="1"/>
    </xf>
    <xf numFmtId="49" fontId="4" fillId="0" borderId="0" xfId="5" applyNumberFormat="1" applyFont="1" applyFill="1" applyBorder="1" applyAlignment="1" applyProtection="1">
      <alignment horizontal="center" vertical="center" wrapText="1"/>
    </xf>
    <xf numFmtId="180" fontId="4" fillId="0" borderId="0" xfId="5" applyNumberFormat="1" applyFont="1" applyFill="1" applyBorder="1" applyAlignment="1" applyProtection="1">
      <alignment horizontal="center" vertical="center" wrapText="1"/>
    </xf>
    <xf numFmtId="180" fontId="4" fillId="0" borderId="0" xfId="5" applyNumberFormat="1" applyFont="1" applyFill="1" applyBorder="1" applyAlignment="1" applyProtection="1">
      <alignment horizontal="center" vertical="center" wrapText="1"/>
    </xf>
    <xf numFmtId="4" fontId="4" fillId="0" borderId="6" xfId="5" applyNumberFormat="1" applyFont="1" applyFill="1" applyBorder="1" applyAlignment="1" applyProtection="1">
      <alignment horizontal="center" vertical="center" wrapText="1"/>
    </xf>
    <xf numFmtId="180" fontId="4" fillId="0" borderId="6" xfId="5" applyNumberFormat="1" applyFont="1" applyFill="1" applyBorder="1" applyAlignment="1" applyProtection="1">
      <alignment horizontal="center" vertical="center" wrapText="1"/>
    </xf>
    <xf numFmtId="180" fontId="4" fillId="2" borderId="1" xfId="5" applyNumberFormat="1" applyFont="1" applyFill="1" applyBorder="1" applyAlignment="1">
      <alignment horizontal="center" vertical="center"/>
    </xf>
    <xf numFmtId="180" fontId="4" fillId="2" borderId="0" xfId="5" applyNumberFormat="1" applyFont="1" applyFill="1" applyBorder="1" applyAlignment="1">
      <alignment horizontal="center" vertical="center"/>
    </xf>
    <xf numFmtId="4" fontId="4" fillId="0" borderId="0" xfId="5" applyNumberFormat="1" applyFont="1" applyFill="1" applyBorder="1" applyAlignment="1" applyProtection="1">
      <alignment horizontal="center" vertical="center" wrapText="1"/>
    </xf>
    <xf numFmtId="4" fontId="4" fillId="0" borderId="0" xfId="5" applyNumberFormat="1" applyFont="1" applyFill="1" applyBorder="1" applyAlignment="1" applyProtection="1">
      <alignment horizontal="center" vertical="center" wrapText="1"/>
    </xf>
    <xf numFmtId="4" fontId="4" fillId="0" borderId="0" xfId="5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" fontId="5" fillId="0" borderId="5" xfId="5" applyNumberFormat="1" applyFont="1" applyFill="1" applyBorder="1" applyAlignment="1" applyProtection="1">
      <alignment horizontal="right" vertical="center" wrapText="1"/>
    </xf>
    <xf numFmtId="49" fontId="3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180" fontId="31" fillId="0" borderId="1" xfId="0" applyNumberFormat="1" applyFont="1" applyFill="1" applyBorder="1" applyAlignment="1">
      <alignment horizontal="right" vertical="center"/>
    </xf>
    <xf numFmtId="49" fontId="32" fillId="0" borderId="1" xfId="0" applyNumberFormat="1" applyFont="1" applyFill="1" applyBorder="1" applyAlignment="1">
      <alignment horizontal="left" vertical="center"/>
    </xf>
    <xf numFmtId="49" fontId="31" fillId="0" borderId="1" xfId="0" applyNumberFormat="1" applyFont="1" applyFill="1" applyBorder="1" applyAlignment="1">
      <alignment horizontal="left" vertical="center"/>
    </xf>
    <xf numFmtId="180" fontId="14" fillId="0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Fill="1" applyBorder="1" applyAlignment="1">
      <alignment horizontal="center" vertical="center"/>
    </xf>
    <xf numFmtId="180" fontId="29" fillId="0" borderId="1" xfId="0" applyNumberFormat="1" applyFont="1" applyFill="1" applyBorder="1" applyAlignment="1">
      <alignment horizontal="right" vertical="center"/>
    </xf>
    <xf numFmtId="0" fontId="4" fillId="0" borderId="0" xfId="5" applyFont="1" applyAlignment="1">
      <alignment horizontal="centerContinuous" vertical="center" wrapText="1"/>
    </xf>
    <xf numFmtId="0" fontId="4" fillId="0" borderId="3" xfId="5" applyFont="1" applyBorder="1" applyAlignment="1">
      <alignment horizontal="left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180" fontId="4" fillId="0" borderId="1" xfId="5" applyNumberFormat="1" applyFont="1" applyFill="1" applyBorder="1" applyAlignment="1">
      <alignment horizontal="center" vertical="center" wrapText="1"/>
    </xf>
    <xf numFmtId="180" fontId="4" fillId="0" borderId="1" xfId="17" applyNumberFormat="1" applyFont="1" applyFill="1" applyBorder="1" applyAlignment="1" applyProtection="1">
      <alignment horizontal="center" vertical="center"/>
    </xf>
    <xf numFmtId="49" fontId="4" fillId="0" borderId="2" xfId="5" applyNumberFormat="1" applyFont="1" applyFill="1" applyBorder="1" applyAlignment="1" applyProtection="1">
      <alignment horizontal="center" vertical="center" wrapText="1"/>
    </xf>
    <xf numFmtId="49" fontId="4" fillId="0" borderId="2" xfId="5" applyNumberFormat="1" applyFont="1" applyFill="1" applyBorder="1" applyAlignment="1" applyProtection="1">
      <alignment horizontal="left" vertical="center" wrapText="1"/>
    </xf>
    <xf numFmtId="180" fontId="4" fillId="0" borderId="0" xfId="5" applyNumberFormat="1" applyFont="1" applyFill="1" applyBorder="1" applyAlignment="1">
      <alignment horizontal="center" vertical="center" wrapText="1"/>
    </xf>
    <xf numFmtId="180" fontId="4" fillId="0" borderId="0" xfId="17" applyNumberFormat="1" applyFont="1" applyFill="1" applyBorder="1" applyAlignment="1" applyProtection="1">
      <alignment horizontal="center" vertical="center"/>
    </xf>
    <xf numFmtId="180" fontId="4" fillId="0" borderId="1" xfId="5" applyNumberFormat="1" applyFont="1" applyFill="1" applyBorder="1" applyAlignment="1" applyProtection="1">
      <alignment horizontal="right" vertical="center" wrapText="1"/>
    </xf>
    <xf numFmtId="180" fontId="4" fillId="2" borderId="1" xfId="5" applyNumberFormat="1" applyFont="1" applyFill="1" applyBorder="1" applyAlignment="1">
      <alignment horizontal="center" vertical="center" wrapText="1"/>
    </xf>
    <xf numFmtId="180" fontId="4" fillId="0" borderId="0" xfId="5" applyNumberFormat="1" applyFont="1" applyFill="1" applyBorder="1" applyAlignment="1" applyProtection="1">
      <alignment horizontal="right" vertical="center" wrapText="1"/>
    </xf>
    <xf numFmtId="4" fontId="4" fillId="0" borderId="0" xfId="5" applyNumberFormat="1" applyFont="1" applyFill="1" applyBorder="1" applyAlignment="1" applyProtection="1">
      <alignment horizontal="right" vertical="center" wrapText="1"/>
    </xf>
    <xf numFmtId="0" fontId="4" fillId="0" borderId="0" xfId="5" applyFont="1" applyBorder="1" applyAlignment="1">
      <alignment horizontal="centerContinuous" vertical="center"/>
    </xf>
    <xf numFmtId="0" fontId="33" fillId="0" borderId="0" xfId="0" applyFont="1">
      <alignment vertical="center"/>
    </xf>
    <xf numFmtId="0" fontId="11" fillId="0" borderId="0" xfId="5" applyFont="1" applyAlignment="1">
      <alignment horizontal="centerContinuous" vertical="center"/>
    </xf>
    <xf numFmtId="0" fontId="8" fillId="0" borderId="0" xfId="5" applyNumberFormat="1" applyFont="1" applyFill="1" applyAlignment="1" applyProtection="1">
      <alignment horizontal="center" vertical="center" wrapText="1"/>
    </xf>
    <xf numFmtId="0" fontId="0" fillId="0" borderId="4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4" fontId="0" fillId="0" borderId="2" xfId="5" applyNumberFormat="1" applyFont="1" applyFill="1" applyBorder="1" applyAlignment="1" applyProtection="1">
      <alignment horizontal="center" vertical="center" wrapText="1"/>
    </xf>
    <xf numFmtId="4" fontId="0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Border="1">
      <alignment vertical="center"/>
    </xf>
    <xf numFmtId="0" fontId="11" fillId="0" borderId="0" xfId="5" applyFont="1" applyAlignment="1">
      <alignment horizontal="right" vertical="center"/>
    </xf>
    <xf numFmtId="0" fontId="34" fillId="0" borderId="0" xfId="5" applyNumberFormat="1" applyFont="1" applyFill="1" applyAlignment="1" applyProtection="1">
      <alignment horizontal="center" vertical="center" wrapText="1"/>
    </xf>
    <xf numFmtId="0" fontId="11" fillId="0" borderId="3" xfId="5" applyNumberFormat="1" applyFont="1" applyFill="1" applyBorder="1" applyAlignment="1" applyProtection="1">
      <alignment horizontal="right" wrapText="1"/>
    </xf>
    <xf numFmtId="4" fontId="4" fillId="0" borderId="0" xfId="5" applyNumberFormat="1" applyFont="1" applyFill="1" applyAlignment="1" applyProtection="1">
      <alignment horizontal="centerContinuous" vertical="center"/>
    </xf>
    <xf numFmtId="0" fontId="4" fillId="0" borderId="1" xfId="5" applyFont="1" applyBorder="1" applyAlignment="1">
      <alignment horizontal="centerContinuous" vertical="center"/>
    </xf>
    <xf numFmtId="0" fontId="11" fillId="0" borderId="0" xfId="5" applyFont="1" applyFill="1" applyAlignment="1">
      <alignment horizontal="centerContinuous" vertical="center"/>
    </xf>
    <xf numFmtId="4" fontId="4" fillId="0" borderId="0" xfId="5" applyNumberFormat="1" applyFont="1" applyFill="1" applyBorder="1" applyAlignment="1" applyProtection="1">
      <alignment horizontal="right" vertical="center" wrapText="1"/>
    </xf>
    <xf numFmtId="0" fontId="11" fillId="0" borderId="0" xfId="5" applyFont="1" applyBorder="1" applyAlignment="1">
      <alignment horizontal="centerContinuous" vertical="center"/>
    </xf>
    <xf numFmtId="0" fontId="11" fillId="0" borderId="0" xfId="5" applyFont="1" applyBorder="1" applyAlignment="1">
      <alignment horizontal="centerContinuous" vertical="center"/>
    </xf>
    <xf numFmtId="0" fontId="0" fillId="0" borderId="0" xfId="0" applyAlignment="1"/>
    <xf numFmtId="180" fontId="0" fillId="0" borderId="0" xfId="0" applyNumberFormat="1">
      <alignment vertical="center"/>
    </xf>
    <xf numFmtId="0" fontId="5" fillId="0" borderId="0" xfId="0" applyFont="1" applyAlignment="1">
      <alignment horizontal="left" vertical="top"/>
    </xf>
    <xf numFmtId="0" fontId="4" fillId="0" borderId="0" xfId="5" applyFont="1" applyFill="1">
      <alignment vertical="center"/>
    </xf>
    <xf numFmtId="180" fontId="4" fillId="0" borderId="0" xfId="5" applyNumberFormat="1" applyFont="1" applyFill="1">
      <alignment vertical="center"/>
    </xf>
    <xf numFmtId="0" fontId="4" fillId="0" borderId="0" xfId="5" applyFont="1">
      <alignment vertical="center"/>
    </xf>
    <xf numFmtId="0" fontId="2" fillId="0" borderId="0" xfId="5" applyFont="1" applyAlignment="1">
      <alignment horizontal="centerContinuous" vertical="center"/>
    </xf>
    <xf numFmtId="180" fontId="4" fillId="0" borderId="0" xfId="5" applyNumberFormat="1" applyFont="1" applyAlignment="1">
      <alignment horizontal="centerContinuous" vertical="center"/>
    </xf>
    <xf numFmtId="0" fontId="4" fillId="0" borderId="0" xfId="5" applyFont="1" applyFill="1" applyAlignment="1"/>
    <xf numFmtId="180" fontId="4" fillId="0" borderId="0" xfId="5" applyNumberFormat="1" applyFont="1">
      <alignment vertical="center"/>
    </xf>
    <xf numFmtId="0" fontId="4" fillId="0" borderId="0" xfId="5" applyFont="1" applyAlignment="1">
      <alignment horizontal="right"/>
    </xf>
    <xf numFmtId="0" fontId="4" fillId="2" borderId="1" xfId="5" applyFont="1" applyFill="1" applyBorder="1" applyAlignment="1">
      <alignment horizontal="center" vertical="center"/>
    </xf>
    <xf numFmtId="180" fontId="4" fillId="0" borderId="1" xfId="5" applyNumberFormat="1" applyFont="1" applyFill="1" applyBorder="1" applyAlignment="1">
      <alignment vertical="center" wrapText="1"/>
    </xf>
    <xf numFmtId="2" fontId="4" fillId="0" borderId="1" xfId="5" applyNumberFormat="1" applyFont="1" applyFill="1" applyBorder="1" applyAlignment="1" applyProtection="1">
      <alignment horizontal="left" vertical="center" wrapText="1"/>
    </xf>
    <xf numFmtId="0" fontId="4" fillId="2" borderId="1" xfId="5" applyFont="1" applyFill="1" applyBorder="1">
      <alignment vertical="center"/>
    </xf>
    <xf numFmtId="4" fontId="4" fillId="0" borderId="5" xfId="5" applyNumberFormat="1" applyFont="1" applyFill="1" applyBorder="1" applyAlignment="1" applyProtection="1">
      <alignment horizontal="right" vertical="center" wrapText="1"/>
    </xf>
    <xf numFmtId="180" fontId="4" fillId="2" borderId="2" xfId="5" applyNumberFormat="1" applyFont="1" applyFill="1" applyBorder="1" applyAlignment="1">
      <alignment vertical="center" wrapText="1"/>
    </xf>
    <xf numFmtId="2" fontId="4" fillId="0" borderId="6" xfId="5" applyNumberFormat="1" applyFont="1" applyFill="1" applyBorder="1" applyAlignment="1" applyProtection="1">
      <alignment horizontal="left" vertical="center" wrapText="1"/>
    </xf>
    <xf numFmtId="0" fontId="4" fillId="0" borderId="2" xfId="5" applyFont="1" applyFill="1" applyBorder="1">
      <alignment vertical="center"/>
    </xf>
    <xf numFmtId="4" fontId="4" fillId="0" borderId="0" xfId="5" applyNumberFormat="1" applyFont="1" applyFill="1" applyAlignment="1" applyProtection="1">
      <alignment vertical="center"/>
    </xf>
    <xf numFmtId="4" fontId="4" fillId="0" borderId="9" xfId="5" applyNumberFormat="1" applyFont="1" applyFill="1" applyBorder="1" applyAlignment="1" applyProtection="1">
      <alignment horizontal="right" vertical="center" wrapText="1"/>
    </xf>
    <xf numFmtId="180" fontId="4" fillId="2" borderId="2" xfId="5" applyNumberFormat="1" applyFont="1" applyFill="1" applyBorder="1" applyAlignment="1">
      <alignment horizontal="left" vertical="center" wrapText="1"/>
    </xf>
    <xf numFmtId="0" fontId="0" fillId="2" borderId="2" xfId="5" applyFont="1" applyFill="1" applyBorder="1">
      <alignment vertical="center"/>
    </xf>
    <xf numFmtId="0" fontId="4" fillId="2" borderId="2" xfId="5" applyFont="1" applyFill="1" applyBorder="1">
      <alignment vertical="center"/>
    </xf>
    <xf numFmtId="4" fontId="4" fillId="0" borderId="4" xfId="5" applyNumberFormat="1" applyFont="1" applyFill="1" applyBorder="1" applyAlignment="1" applyProtection="1">
      <alignment horizontal="right" vertical="center" wrapText="1"/>
    </xf>
    <xf numFmtId="4" fontId="4" fillId="0" borderId="6" xfId="5" applyNumberFormat="1" applyFont="1" applyFill="1" applyBorder="1" applyAlignment="1" applyProtection="1">
      <alignment horizontal="left" vertical="center" wrapText="1"/>
    </xf>
    <xf numFmtId="180" fontId="4" fillId="0" borderId="2" xfId="5" applyNumberFormat="1" applyFont="1" applyFill="1" applyBorder="1" applyAlignment="1">
      <alignment horizontal="left" vertical="center" wrapText="1"/>
    </xf>
    <xf numFmtId="0" fontId="0" fillId="0" borderId="2" xfId="5" applyFont="1" applyFill="1" applyBorder="1">
      <alignment vertical="center"/>
    </xf>
    <xf numFmtId="0" fontId="0" fillId="2" borderId="1" xfId="5" applyFont="1" applyFill="1" applyBorder="1">
      <alignment vertical="center"/>
    </xf>
    <xf numFmtId="4" fontId="0" fillId="0" borderId="1" xfId="5" applyNumberFormat="1" applyFont="1" applyFill="1" applyBorder="1" applyAlignment="1" applyProtection="1">
      <alignment horizontal="left" vertical="center"/>
    </xf>
    <xf numFmtId="180" fontId="0" fillId="0" borderId="1" xfId="5" applyNumberFormat="1" applyFont="1" applyFill="1" applyBorder="1" applyAlignment="1" applyProtection="1">
      <alignment horizontal="right" vertical="center" wrapText="1"/>
    </xf>
    <xf numFmtId="4" fontId="4" fillId="0" borderId="1" xfId="5" applyNumberFormat="1" applyFont="1" applyFill="1" applyBorder="1" applyAlignment="1" applyProtection="1">
      <alignment horizontal="left" vertical="center" wrapText="1"/>
    </xf>
    <xf numFmtId="180" fontId="4" fillId="2" borderId="1" xfId="5" applyNumberFormat="1" applyFont="1" applyFill="1" applyBorder="1" applyAlignment="1">
      <alignment horizontal="left" vertical="center" wrapText="1"/>
    </xf>
    <xf numFmtId="0" fontId="4" fillId="0" borderId="1" xfId="5" applyFont="1" applyBorder="1">
      <alignment vertical="center"/>
    </xf>
    <xf numFmtId="0" fontId="0" fillId="0" borderId="1" xfId="5" applyFont="1" applyFill="1" applyBorder="1">
      <alignment vertical="center"/>
    </xf>
    <xf numFmtId="0" fontId="0" fillId="0" borderId="1" xfId="0" applyBorder="1" applyAlignment="1"/>
    <xf numFmtId="0" fontId="4" fillId="0" borderId="6" xfId="5" applyFont="1" applyFill="1" applyBorder="1">
      <alignment vertical="center"/>
    </xf>
    <xf numFmtId="2" fontId="4" fillId="0" borderId="1" xfId="5" applyNumberFormat="1" applyFont="1" applyFill="1" applyBorder="1" applyAlignment="1" applyProtection="1">
      <alignment horizontal="right" vertical="center" wrapText="1"/>
    </xf>
    <xf numFmtId="4" fontId="0" fillId="0" borderId="5" xfId="5" applyNumberFormat="1" applyFont="1" applyFill="1" applyBorder="1" applyAlignment="1" applyProtection="1">
      <alignment horizontal="right" vertical="center"/>
    </xf>
    <xf numFmtId="180" fontId="4" fillId="0" borderId="5" xfId="5" applyNumberFormat="1" applyFont="1" applyFill="1" applyBorder="1" applyAlignment="1" applyProtection="1">
      <alignment horizontal="right" vertical="center" wrapText="1"/>
    </xf>
    <xf numFmtId="182" fontId="4" fillId="0" borderId="5" xfId="5" applyNumberFormat="1" applyFont="1" applyFill="1" applyBorder="1" applyAlignment="1" applyProtection="1">
      <alignment horizontal="right" vertical="center" wrapText="1"/>
    </xf>
    <xf numFmtId="0" fontId="4" fillId="0" borderId="10" xfId="5" applyFont="1" applyFill="1" applyBorder="1">
      <alignment vertical="center"/>
    </xf>
    <xf numFmtId="2" fontId="4" fillId="0" borderId="5" xfId="5" applyNumberFormat="1" applyFont="1" applyFill="1" applyBorder="1" applyAlignment="1" applyProtection="1">
      <alignment horizontal="right" vertical="center" wrapText="1"/>
    </xf>
    <xf numFmtId="0" fontId="0" fillId="0" borderId="13" xfId="5" applyFont="1" applyFill="1" applyBorder="1">
      <alignment vertical="center"/>
    </xf>
    <xf numFmtId="0" fontId="4" fillId="0" borderId="15" xfId="5" applyFont="1" applyFill="1" applyBorder="1">
      <alignment vertical="center"/>
    </xf>
    <xf numFmtId="2" fontId="4" fillId="0" borderId="12" xfId="5" applyNumberFormat="1" applyFont="1" applyFill="1" applyBorder="1" applyAlignment="1" applyProtection="1">
      <alignment horizontal="right" vertical="center" wrapText="1"/>
    </xf>
    <xf numFmtId="180" fontId="4" fillId="0" borderId="1" xfId="5" applyNumberFormat="1" applyFont="1" applyFill="1" applyBorder="1" applyAlignment="1" applyProtection="1">
      <alignment horizontal="right" vertical="center"/>
    </xf>
    <xf numFmtId="4" fontId="4" fillId="0" borderId="8" xfId="5" applyNumberFormat="1" applyFont="1" applyFill="1" applyBorder="1" applyAlignment="1" applyProtection="1">
      <alignment horizontal="right" vertical="center" wrapText="1"/>
    </xf>
    <xf numFmtId="0" fontId="5" fillId="0" borderId="0" xfId="5" applyFont="1" applyAlignment="1">
      <alignment horizontal="right" vertical="center"/>
    </xf>
    <xf numFmtId="0" fontId="35" fillId="0" borderId="0" xfId="5" applyNumberFormat="1" applyFont="1" applyFill="1" applyAlignment="1" applyProtection="1">
      <alignment horizontal="center" vertical="center"/>
    </xf>
    <xf numFmtId="49" fontId="4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0" fontId="5" fillId="0" borderId="0" xfId="5" applyFo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二_1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常规_2014年中央部门预算批复表（格式）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2015年蓝本格式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04-分类改革-预算表" xfId="53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showGridLines="0" showZeros="0" zoomScaleSheetLayoutView="60" workbookViewId="0">
      <selection activeCell="P16" sqref="P16"/>
    </sheetView>
  </sheetViews>
  <sheetFormatPr defaultColWidth="6.83333333333333" defaultRowHeight="12.75" customHeight="1"/>
  <cols>
    <col min="1" max="1" width="8.83333333333333" style="506" customWidth="1"/>
    <col min="2" max="2" width="13.6666666666667" style="163" customWidth="1"/>
    <col min="3" max="3" width="51.3333333333333" style="163" customWidth="1"/>
    <col min="4" max="4" width="8.66666666666667" style="163" customWidth="1"/>
    <col min="5" max="5" width="13.1666666666667" style="163" customWidth="1"/>
    <col min="6" max="6" width="4" style="163" customWidth="1"/>
    <col min="7" max="7" width="13.8333333333333" style="163" customWidth="1"/>
    <col min="8" max="8" width="12.8333333333333" style="163" customWidth="1"/>
    <col min="9" max="9" width="20" style="163" customWidth="1"/>
    <col min="10" max="10" width="10.3333333333333" style="163" customWidth="1"/>
    <col min="11" max="16384" width="6.83333333333333" style="163"/>
  </cols>
  <sheetData>
    <row r="1" ht="10.5" customHeight="1" spans="1:23">
      <c r="A1" s="507" t="s">
        <v>0</v>
      </c>
      <c r="B1" s="507"/>
      <c r="C1" s="507"/>
      <c r="D1" s="507"/>
      <c r="E1" s="507"/>
      <c r="F1" s="507"/>
      <c r="G1" s="507"/>
      <c r="H1" s="507"/>
      <c r="I1" s="507"/>
      <c r="J1" s="507"/>
      <c r="K1"/>
      <c r="L1"/>
      <c r="M1"/>
      <c r="N1"/>
      <c r="O1"/>
      <c r="P1"/>
      <c r="Q1"/>
      <c r="R1"/>
      <c r="S1"/>
      <c r="T1"/>
      <c r="U1"/>
      <c r="V1"/>
      <c r="W1"/>
    </row>
    <row r="2" ht="90.75" customHeight="1" spans="1:23">
      <c r="A2" s="507"/>
      <c r="B2" s="507"/>
      <c r="C2" s="507"/>
      <c r="D2" s="507"/>
      <c r="E2" s="507"/>
      <c r="F2" s="507"/>
      <c r="G2" s="507"/>
      <c r="H2" s="507"/>
      <c r="I2" s="507"/>
      <c r="J2" s="507"/>
      <c r="K2"/>
      <c r="L2"/>
      <c r="M2"/>
      <c r="N2"/>
      <c r="O2"/>
      <c r="P2"/>
      <c r="Q2"/>
      <c r="R2"/>
      <c r="S2"/>
      <c r="T2"/>
      <c r="U2"/>
      <c r="V2"/>
      <c r="W2"/>
    </row>
    <row r="3" ht="27" customHeight="1" spans="1:23">
      <c r="A3" s="508" t="s">
        <v>1</v>
      </c>
      <c r="B3" s="509" t="s">
        <v>2</v>
      </c>
      <c r="C3" s="509" t="s">
        <v>3</v>
      </c>
      <c r="D3" s="508" t="s">
        <v>4</v>
      </c>
      <c r="E3" s="509" t="s">
        <v>5</v>
      </c>
      <c r="F3" s="509" t="s">
        <v>6</v>
      </c>
      <c r="G3" s="507"/>
      <c r="H3" s="507"/>
      <c r="I3" s="507"/>
      <c r="J3" s="463"/>
      <c r="K3" s="463"/>
      <c r="L3"/>
      <c r="M3"/>
      <c r="N3"/>
      <c r="O3"/>
      <c r="P3"/>
      <c r="Q3"/>
      <c r="R3"/>
      <c r="S3"/>
      <c r="T3"/>
      <c r="U3"/>
      <c r="V3"/>
      <c r="W3"/>
    </row>
    <row r="4" ht="27" customHeight="1" spans="1:23">
      <c r="A4" s="508" t="s">
        <v>7</v>
      </c>
      <c r="B4" s="509" t="s">
        <v>8</v>
      </c>
      <c r="C4" s="509" t="s">
        <v>9</v>
      </c>
      <c r="D4" s="508" t="s">
        <v>10</v>
      </c>
      <c r="E4" s="509" t="s">
        <v>11</v>
      </c>
      <c r="F4" s="509" t="s">
        <v>12</v>
      </c>
      <c r="G4" s="507"/>
      <c r="H4" s="507"/>
      <c r="I4" s="507"/>
      <c r="J4" s="463"/>
      <c r="K4" s="463"/>
      <c r="L4"/>
      <c r="M4"/>
      <c r="N4"/>
      <c r="O4"/>
      <c r="P4"/>
      <c r="Q4"/>
      <c r="R4"/>
      <c r="S4"/>
      <c r="T4"/>
      <c r="U4"/>
      <c r="V4"/>
      <c r="W4"/>
    </row>
    <row r="5" ht="27" customHeight="1" spans="1:23">
      <c r="A5" s="508" t="s">
        <v>13</v>
      </c>
      <c r="B5" s="509" t="s">
        <v>14</v>
      </c>
      <c r="C5" s="509" t="s">
        <v>15</v>
      </c>
      <c r="D5" s="508" t="s">
        <v>16</v>
      </c>
      <c r="E5" s="509" t="s">
        <v>17</v>
      </c>
      <c r="F5" s="509" t="s">
        <v>18</v>
      </c>
      <c r="G5" s="509"/>
      <c r="H5" s="507"/>
      <c r="I5" s="507"/>
      <c r="J5" s="463"/>
      <c r="K5" s="463"/>
      <c r="L5"/>
      <c r="M5"/>
      <c r="N5"/>
      <c r="O5"/>
      <c r="P5"/>
      <c r="Q5"/>
      <c r="R5"/>
      <c r="S5"/>
      <c r="T5"/>
      <c r="U5"/>
      <c r="V5"/>
      <c r="W5"/>
    </row>
    <row r="6" ht="27" customHeight="1" spans="1:23">
      <c r="A6" s="508" t="s">
        <v>19</v>
      </c>
      <c r="B6" s="509" t="s">
        <v>20</v>
      </c>
      <c r="C6" s="509" t="s">
        <v>21</v>
      </c>
      <c r="D6" s="508" t="s">
        <v>22</v>
      </c>
      <c r="E6" s="509" t="s">
        <v>23</v>
      </c>
      <c r="F6" s="509" t="s">
        <v>24</v>
      </c>
      <c r="G6" s="509"/>
      <c r="H6" s="509"/>
      <c r="I6" s="463"/>
      <c r="J6" s="463"/>
      <c r="K6" s="463"/>
      <c r="L6"/>
      <c r="M6"/>
      <c r="N6"/>
      <c r="O6"/>
      <c r="P6"/>
      <c r="Q6"/>
      <c r="R6"/>
      <c r="S6"/>
      <c r="T6"/>
      <c r="U6"/>
      <c r="V6"/>
      <c r="W6"/>
    </row>
    <row r="7" ht="27" customHeight="1" spans="1:23">
      <c r="A7" s="508" t="s">
        <v>25</v>
      </c>
      <c r="B7" s="509" t="s">
        <v>26</v>
      </c>
      <c r="C7" s="509" t="s">
        <v>27</v>
      </c>
      <c r="D7" s="508" t="s">
        <v>28</v>
      </c>
      <c r="E7" s="509" t="s">
        <v>29</v>
      </c>
      <c r="F7" s="509" t="s">
        <v>30</v>
      </c>
      <c r="G7" s="509"/>
      <c r="H7" s="509"/>
      <c r="I7" s="463"/>
      <c r="J7" s="463"/>
      <c r="K7" s="463"/>
      <c r="L7"/>
      <c r="M7"/>
      <c r="N7"/>
      <c r="O7"/>
      <c r="P7"/>
      <c r="Q7"/>
      <c r="R7"/>
      <c r="S7"/>
      <c r="T7"/>
      <c r="U7"/>
      <c r="V7"/>
      <c r="W7"/>
    </row>
    <row r="8" ht="27" customHeight="1" spans="1:23">
      <c r="A8" s="508" t="s">
        <v>31</v>
      </c>
      <c r="B8" s="509" t="s">
        <v>32</v>
      </c>
      <c r="C8" s="509" t="s">
        <v>33</v>
      </c>
      <c r="D8" s="508" t="s">
        <v>34</v>
      </c>
      <c r="E8" s="509" t="s">
        <v>35</v>
      </c>
      <c r="F8" s="509" t="s">
        <v>36</v>
      </c>
      <c r="G8" s="509"/>
      <c r="H8" s="509"/>
      <c r="I8" s="463"/>
      <c r="J8" s="463"/>
      <c r="K8" s="463"/>
      <c r="L8"/>
      <c r="M8"/>
      <c r="N8"/>
      <c r="O8"/>
      <c r="P8"/>
      <c r="Q8"/>
      <c r="R8"/>
      <c r="S8"/>
      <c r="T8"/>
      <c r="U8"/>
      <c r="V8"/>
      <c r="W8"/>
    </row>
    <row r="9" ht="27" customHeight="1" spans="1:23">
      <c r="A9" s="508" t="s">
        <v>37</v>
      </c>
      <c r="B9" s="509" t="s">
        <v>38</v>
      </c>
      <c r="C9" s="509" t="s">
        <v>39</v>
      </c>
      <c r="D9" s="508" t="s">
        <v>40</v>
      </c>
      <c r="E9" s="509" t="s">
        <v>41</v>
      </c>
      <c r="F9" s="509" t="s">
        <v>42</v>
      </c>
      <c r="G9" s="509"/>
      <c r="H9" s="509"/>
      <c r="I9" s="463"/>
      <c r="J9" s="463"/>
      <c r="K9" s="463"/>
      <c r="L9"/>
      <c r="M9"/>
      <c r="N9"/>
      <c r="O9"/>
      <c r="P9"/>
      <c r="Q9"/>
      <c r="R9"/>
      <c r="S9"/>
      <c r="T9"/>
      <c r="U9"/>
      <c r="V9"/>
      <c r="W9"/>
    </row>
    <row r="10" ht="27" customHeight="1" spans="1:23">
      <c r="A10" s="508" t="s">
        <v>43</v>
      </c>
      <c r="B10" s="509" t="s">
        <v>44</v>
      </c>
      <c r="C10" s="509" t="s">
        <v>45</v>
      </c>
      <c r="D10" s="508" t="s">
        <v>46</v>
      </c>
      <c r="E10" s="509" t="s">
        <v>47</v>
      </c>
      <c r="F10" s="509" t="s">
        <v>48</v>
      </c>
      <c r="G10" s="509"/>
      <c r="H10" s="509"/>
      <c r="I10" s="463"/>
      <c r="J10" s="463"/>
      <c r="K10" s="463"/>
      <c r="L10"/>
      <c r="M10"/>
      <c r="N10"/>
      <c r="O10"/>
      <c r="P10"/>
      <c r="Q10"/>
      <c r="R10"/>
      <c r="S10"/>
      <c r="T10"/>
      <c r="U10"/>
      <c r="V10"/>
      <c r="W10"/>
    </row>
    <row r="11" ht="27" customHeight="1" spans="1:23">
      <c r="A11" s="508" t="s">
        <v>49</v>
      </c>
      <c r="B11" s="509" t="s">
        <v>50</v>
      </c>
      <c r="C11" s="509" t="s">
        <v>51</v>
      </c>
      <c r="D11" s="508" t="s">
        <v>52</v>
      </c>
      <c r="E11" s="509" t="s">
        <v>53</v>
      </c>
      <c r="F11" s="509" t="s">
        <v>54</v>
      </c>
      <c r="G11" s="509"/>
      <c r="H11" s="509"/>
      <c r="I11" s="463"/>
      <c r="J11" s="463"/>
      <c r="K11" s="463"/>
      <c r="L11"/>
      <c r="M11"/>
      <c r="N11"/>
      <c r="O11"/>
      <c r="P11"/>
      <c r="Q11"/>
      <c r="R11"/>
      <c r="S11"/>
      <c r="T11"/>
      <c r="U11"/>
      <c r="V11"/>
      <c r="W11"/>
    </row>
    <row r="12" ht="27" customHeight="1" spans="1:23">
      <c r="A12" s="508" t="s">
        <v>55</v>
      </c>
      <c r="B12" s="509" t="s">
        <v>56</v>
      </c>
      <c r="C12" s="509" t="s">
        <v>57</v>
      </c>
      <c r="D12" s="508" t="s">
        <v>58</v>
      </c>
      <c r="E12" s="509" t="s">
        <v>59</v>
      </c>
      <c r="F12" s="509" t="s">
        <v>60</v>
      </c>
      <c r="G12" s="509"/>
      <c r="H12" s="509"/>
      <c r="I12" s="463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ht="27" customHeight="1" spans="1:23">
      <c r="A13" s="508" t="s">
        <v>61</v>
      </c>
      <c r="B13" s="509" t="s">
        <v>62</v>
      </c>
      <c r="C13" s="509" t="s">
        <v>63</v>
      </c>
      <c r="D13" s="508" t="s">
        <v>64</v>
      </c>
      <c r="E13" s="509" t="s">
        <v>65</v>
      </c>
      <c r="F13" s="509" t="s">
        <v>66</v>
      </c>
      <c r="G13" s="509"/>
      <c r="H13" s="509"/>
      <c r="I13" s="46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ht="27" customHeight="1" spans="1:9">
      <c r="A14" s="508" t="s">
        <v>67</v>
      </c>
      <c r="B14" s="509" t="s">
        <v>68</v>
      </c>
      <c r="C14" s="509" t="s">
        <v>69</v>
      </c>
      <c r="D14" s="508" t="s">
        <v>70</v>
      </c>
      <c r="E14" s="509" t="s">
        <v>71</v>
      </c>
      <c r="F14" t="s">
        <v>72</v>
      </c>
      <c r="G14" s="510"/>
      <c r="H14" s="509"/>
      <c r="I14" s="463"/>
    </row>
    <row r="15" ht="27" customHeight="1" spans="1:9">
      <c r="A15" s="508" t="s">
        <v>73</v>
      </c>
      <c r="B15" s="509" t="s">
        <v>74</v>
      </c>
      <c r="C15" s="509" t="s">
        <v>75</v>
      </c>
      <c r="D15" s="508" t="s">
        <v>76</v>
      </c>
      <c r="E15" s="509" t="s">
        <v>77</v>
      </c>
      <c r="F15" t="s">
        <v>78</v>
      </c>
      <c r="G15" s="510"/>
      <c r="H15"/>
      <c r="I15"/>
    </row>
    <row r="16" ht="27" customHeight="1" spans="4:9">
      <c r="D16" s="508"/>
      <c r="E16" s="509"/>
      <c r="F16"/>
      <c r="G16" s="509"/>
      <c r="H16" s="463"/>
      <c r="I16"/>
    </row>
    <row r="17" customHeight="1" spans="4:9">
      <c r="D17" s="508"/>
      <c r="E17" s="509"/>
      <c r="F17" s="509"/>
      <c r="G17" s="509"/>
      <c r="H17" s="509"/>
      <c r="I17" s="463"/>
    </row>
    <row r="18" customHeight="1" spans="4:9">
      <c r="D18" s="508"/>
      <c r="E18" s="509"/>
      <c r="F18"/>
      <c r="G18" s="510"/>
      <c r="H18" s="509"/>
      <c r="I18" s="463"/>
    </row>
    <row r="19" customHeight="1" spans="4:9">
      <c r="D19" s="508"/>
      <c r="E19" s="509"/>
      <c r="F19"/>
      <c r="G19" s="510"/>
      <c r="H19"/>
      <c r="I19"/>
    </row>
    <row r="20" customHeight="1" spans="4:9">
      <c r="D20" s="508"/>
      <c r="E20" s="509"/>
      <c r="F20"/>
      <c r="H20" s="463"/>
      <c r="I20"/>
    </row>
  </sheetData>
  <mergeCells count="1">
    <mergeCell ref="A1:J2"/>
  </mergeCells>
  <printOptions horizontalCentered="1"/>
  <pageMargins left="0.39" right="0.39" top="0.39" bottom="0" header="0.51" footer="0.51"/>
  <pageSetup paperSize="9" orientation="landscape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showGridLines="0" showZeros="0" zoomScaleSheetLayoutView="60" topLeftCell="A4" workbookViewId="0">
      <selection activeCell="I8" sqref="I8"/>
    </sheetView>
  </sheetViews>
  <sheetFormatPr defaultColWidth="6.83333333333333" defaultRowHeight="18.95" customHeight="1"/>
  <cols>
    <col min="1" max="3" width="5.5" style="125" customWidth="1"/>
    <col min="4" max="4" width="8.83333333333333" style="125" customWidth="1"/>
    <col min="5" max="5" width="42.5" style="127" customWidth="1"/>
    <col min="6" max="6" width="13.6666666666667" style="126" customWidth="1"/>
    <col min="7" max="7" width="13" style="124" customWidth="1"/>
    <col min="8" max="8" width="13.6666666666667" style="124" customWidth="1"/>
    <col min="9" max="9" width="10" style="124" customWidth="1"/>
    <col min="10" max="10" width="9.83333333333333" style="124" customWidth="1"/>
    <col min="11" max="11" width="13.5" style="126" customWidth="1"/>
    <col min="12" max="12" width="8.33333333333333" style="126" customWidth="1"/>
    <col min="13" max="13" width="10" style="126" customWidth="1"/>
    <col min="14" max="14" width="9" style="126" customWidth="1"/>
    <col min="15" max="17" width="8.5" style="126" customWidth="1"/>
    <col min="18" max="18" width="11.6666666666667" style="126" customWidth="1"/>
    <col min="19" max="19" width="15.1666666666667" style="126" customWidth="1"/>
    <col min="20" max="20" width="11.5" style="126" customWidth="1"/>
    <col min="21" max="21" width="6.16666666666667" style="163" customWidth="1"/>
    <col min="22" max="22" width="6.5" style="163" customWidth="1"/>
    <col min="23" max="23" width="10.8333333333333" style="144" customWidth="1"/>
    <col min="24" max="24" width="5.33333333333333" style="163" customWidth="1"/>
    <col min="25" max="254" width="6.83333333333333" style="163" customWidth="1"/>
  </cols>
  <sheetData>
    <row r="1" ht="24.75" customHeight="1" spans="1:24">
      <c r="A1" s="115"/>
      <c r="B1" s="115"/>
      <c r="C1" s="115"/>
      <c r="D1" s="115"/>
      <c r="E1" s="115"/>
      <c r="F1" s="115"/>
      <c r="G1" s="321"/>
      <c r="H1" s="321"/>
      <c r="I1" s="321"/>
      <c r="J1" s="321"/>
      <c r="K1" s="115"/>
      <c r="L1" s="115"/>
      <c r="M1" s="115"/>
      <c r="N1" s="115"/>
      <c r="O1" s="115"/>
      <c r="P1" s="115"/>
      <c r="Q1" s="115"/>
      <c r="R1" s="115"/>
      <c r="X1" s="66" t="s">
        <v>26</v>
      </c>
    </row>
    <row r="2" ht="24.75" customHeight="1" spans="1:24">
      <c r="A2" s="68" t="s">
        <v>51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="137" customFormat="1" ht="24.75" customHeight="1" spans="1:24">
      <c r="A3" s="116"/>
      <c r="B3" s="117"/>
      <c r="C3" s="91"/>
      <c r="D3" s="115"/>
      <c r="E3" s="115"/>
      <c r="F3" s="115"/>
      <c r="G3" s="164"/>
      <c r="H3" s="164"/>
      <c r="I3" s="164"/>
      <c r="J3" s="164"/>
      <c r="K3" s="115"/>
      <c r="L3" s="115"/>
      <c r="M3" s="115"/>
      <c r="N3" s="115"/>
      <c r="O3" s="115"/>
      <c r="P3" s="115"/>
      <c r="Q3" s="115"/>
      <c r="R3" s="115"/>
      <c r="S3" s="136"/>
      <c r="T3" s="136"/>
      <c r="X3" s="326" t="s">
        <v>153</v>
      </c>
    </row>
    <row r="4" s="137" customFormat="1" ht="24.75" customHeight="1" spans="1:24">
      <c r="A4" s="118" t="s">
        <v>209</v>
      </c>
      <c r="B4" s="118"/>
      <c r="C4" s="118"/>
      <c r="D4" s="166" t="s">
        <v>154</v>
      </c>
      <c r="E4" s="194" t="s">
        <v>210</v>
      </c>
      <c r="F4" s="73" t="s">
        <v>156</v>
      </c>
      <c r="G4" s="214" t="s">
        <v>314</v>
      </c>
      <c r="H4" s="72"/>
      <c r="I4" s="72"/>
      <c r="J4" s="145"/>
      <c r="K4" s="73" t="s">
        <v>315</v>
      </c>
      <c r="L4" s="73"/>
      <c r="M4" s="73"/>
      <c r="N4" s="73"/>
      <c r="O4" s="73"/>
      <c r="P4" s="73"/>
      <c r="Q4" s="73"/>
      <c r="R4" s="73"/>
      <c r="S4" s="73"/>
      <c r="T4" s="73"/>
      <c r="U4" s="280" t="s">
        <v>466</v>
      </c>
      <c r="V4" s="73" t="s">
        <v>467</v>
      </c>
      <c r="W4" s="327" t="s">
        <v>468</v>
      </c>
      <c r="X4" s="73" t="s">
        <v>469</v>
      </c>
    </row>
    <row r="5" s="137" customFormat="1" ht="24.75" customHeight="1" spans="1:24">
      <c r="A5" s="119" t="s">
        <v>213</v>
      </c>
      <c r="B5" s="73" t="s">
        <v>214</v>
      </c>
      <c r="C5" s="73" t="s">
        <v>215</v>
      </c>
      <c r="D5" s="166"/>
      <c r="E5" s="194"/>
      <c r="F5" s="73"/>
      <c r="G5" s="322" t="s">
        <v>171</v>
      </c>
      <c r="H5" s="175" t="s">
        <v>316</v>
      </c>
      <c r="I5" s="175" t="s">
        <v>317</v>
      </c>
      <c r="J5" s="175" t="s">
        <v>318</v>
      </c>
      <c r="K5" s="129" t="s">
        <v>171</v>
      </c>
      <c r="L5" s="131" t="s">
        <v>319</v>
      </c>
      <c r="M5" s="131" t="s">
        <v>320</v>
      </c>
      <c r="N5" s="131" t="s">
        <v>321</v>
      </c>
      <c r="O5" s="170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328" t="s">
        <v>327</v>
      </c>
      <c r="U5" s="166"/>
      <c r="V5" s="73"/>
      <c r="W5" s="327"/>
      <c r="X5" s="73"/>
    </row>
    <row r="6" ht="30.75" customHeight="1" spans="1:24">
      <c r="A6" s="119"/>
      <c r="B6" s="73"/>
      <c r="C6" s="73"/>
      <c r="D6" s="166"/>
      <c r="E6" s="194"/>
      <c r="F6" s="73"/>
      <c r="G6" s="214"/>
      <c r="H6" s="72"/>
      <c r="I6" s="72"/>
      <c r="J6" s="72"/>
      <c r="K6" s="73"/>
      <c r="L6" s="133"/>
      <c r="M6" s="133"/>
      <c r="N6" s="133"/>
      <c r="O6" s="131"/>
      <c r="P6" s="73"/>
      <c r="Q6" s="73"/>
      <c r="R6" s="73"/>
      <c r="S6" s="73"/>
      <c r="T6" s="166"/>
      <c r="U6" s="166"/>
      <c r="V6" s="73"/>
      <c r="W6" s="327"/>
      <c r="X6" s="73"/>
    </row>
    <row r="7" ht="27" customHeight="1" spans="1:26">
      <c r="A7" s="120" t="s">
        <v>170</v>
      </c>
      <c r="B7" s="120" t="s">
        <v>170</v>
      </c>
      <c r="C7" s="120" t="s">
        <v>170</v>
      </c>
      <c r="D7" s="120" t="s">
        <v>170</v>
      </c>
      <c r="E7" s="234" t="s">
        <v>170</v>
      </c>
      <c r="F7" s="168">
        <v>1</v>
      </c>
      <c r="G7" s="134">
        <v>2</v>
      </c>
      <c r="H7" s="134">
        <v>3</v>
      </c>
      <c r="I7" s="134">
        <v>4</v>
      </c>
      <c r="J7" s="134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20">
        <v>13</v>
      </c>
      <c r="S7" s="120">
        <v>14</v>
      </c>
      <c r="T7" s="120">
        <v>15</v>
      </c>
      <c r="U7" s="120">
        <v>16</v>
      </c>
      <c r="V7" s="120">
        <v>17</v>
      </c>
      <c r="W7" s="120">
        <v>18</v>
      </c>
      <c r="X7" s="96">
        <v>19</v>
      </c>
      <c r="Y7"/>
      <c r="Z7"/>
    </row>
    <row r="8" ht="31.5" customHeight="1" spans="1:25">
      <c r="A8" s="21"/>
      <c r="B8" s="21"/>
      <c r="C8" s="85"/>
      <c r="D8" s="169"/>
      <c r="E8" s="226" t="s">
        <v>171</v>
      </c>
      <c r="F8" s="178">
        <v>7178.78</v>
      </c>
      <c r="G8" s="178">
        <v>3577.55</v>
      </c>
      <c r="H8" s="178">
        <v>2267.65</v>
      </c>
      <c r="I8" s="178">
        <v>982.62</v>
      </c>
      <c r="J8" s="178">
        <v>327.28</v>
      </c>
      <c r="K8" s="178">
        <v>3601.23</v>
      </c>
      <c r="L8" s="178">
        <v>0</v>
      </c>
      <c r="M8" s="178">
        <v>187.64</v>
      </c>
      <c r="N8" s="178">
        <v>20</v>
      </c>
      <c r="O8" s="178">
        <v>0</v>
      </c>
      <c r="P8" s="178">
        <v>0</v>
      </c>
      <c r="Q8" s="178">
        <v>0</v>
      </c>
      <c r="R8" s="178">
        <v>1217</v>
      </c>
      <c r="S8" s="178">
        <v>2176.59</v>
      </c>
      <c r="T8" s="178">
        <f>SUM(T9:T46)</f>
        <v>0</v>
      </c>
      <c r="U8" s="178"/>
      <c r="V8" s="178"/>
      <c r="W8" s="178"/>
      <c r="X8" s="178"/>
      <c r="Y8" s="142"/>
    </row>
    <row r="9" s="1" customFormat="1" ht="27" customHeight="1" spans="1:254">
      <c r="A9" s="323">
        <v>201</v>
      </c>
      <c r="B9" s="323"/>
      <c r="C9" s="324"/>
      <c r="D9" s="155" t="s">
        <v>172</v>
      </c>
      <c r="E9" s="325" t="s">
        <v>216</v>
      </c>
      <c r="F9" s="178">
        <v>2817.71</v>
      </c>
      <c r="G9" s="281">
        <v>1207.8</v>
      </c>
      <c r="H9" s="281">
        <v>544.92</v>
      </c>
      <c r="I9" s="281">
        <v>450.93</v>
      </c>
      <c r="J9" s="281">
        <v>211.95</v>
      </c>
      <c r="K9" s="281">
        <v>1609.91</v>
      </c>
      <c r="L9" s="281">
        <v>0</v>
      </c>
      <c r="M9" s="281">
        <v>0</v>
      </c>
      <c r="N9" s="281">
        <v>20</v>
      </c>
      <c r="O9" s="281">
        <v>0</v>
      </c>
      <c r="P9" s="281">
        <v>0</v>
      </c>
      <c r="Q9" s="281">
        <v>0</v>
      </c>
      <c r="R9" s="281">
        <v>1100</v>
      </c>
      <c r="S9" s="281">
        <v>489.91</v>
      </c>
      <c r="T9" s="281">
        <v>0</v>
      </c>
      <c r="U9" s="329"/>
      <c r="V9" s="330"/>
      <c r="W9" s="330"/>
      <c r="X9" s="330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</row>
    <row r="10" ht="27" customHeight="1" spans="1:24">
      <c r="A10" s="323">
        <v>201</v>
      </c>
      <c r="B10" s="323" t="s">
        <v>217</v>
      </c>
      <c r="C10" s="324"/>
      <c r="D10" s="155" t="s">
        <v>172</v>
      </c>
      <c r="E10" s="325" t="s">
        <v>218</v>
      </c>
      <c r="F10" s="178">
        <v>2613.11</v>
      </c>
      <c r="G10" s="159">
        <v>1016.09</v>
      </c>
      <c r="H10" s="159">
        <v>395.7</v>
      </c>
      <c r="I10" s="159">
        <v>408.44</v>
      </c>
      <c r="J10" s="159">
        <v>211.95</v>
      </c>
      <c r="K10" s="159">
        <v>1597.02</v>
      </c>
      <c r="L10" s="159"/>
      <c r="M10" s="159"/>
      <c r="N10" s="159">
        <v>20</v>
      </c>
      <c r="O10" s="159"/>
      <c r="P10" s="159"/>
      <c r="Q10" s="159"/>
      <c r="R10" s="159">
        <v>1100</v>
      </c>
      <c r="S10" s="159">
        <v>477.02</v>
      </c>
      <c r="T10" s="329"/>
      <c r="U10" s="228"/>
      <c r="V10" s="102"/>
      <c r="W10" s="102"/>
      <c r="X10" s="165"/>
    </row>
    <row r="11" ht="27" customHeight="1" spans="1:24">
      <c r="A11" s="21" t="s">
        <v>219</v>
      </c>
      <c r="B11" s="21" t="s">
        <v>217</v>
      </c>
      <c r="C11" s="85" t="s">
        <v>220</v>
      </c>
      <c r="D11" s="155" t="s">
        <v>172</v>
      </c>
      <c r="E11" s="146" t="s">
        <v>221</v>
      </c>
      <c r="F11" s="178">
        <v>2613.11</v>
      </c>
      <c r="G11" s="159">
        <v>1016.09</v>
      </c>
      <c r="H11" s="159">
        <v>395.7</v>
      </c>
      <c r="I11" s="159">
        <v>408.44</v>
      </c>
      <c r="J11" s="159">
        <v>211.95</v>
      </c>
      <c r="K11" s="159">
        <v>1597.02</v>
      </c>
      <c r="L11" s="159"/>
      <c r="M11" s="159"/>
      <c r="N11" s="159">
        <v>20</v>
      </c>
      <c r="O11" s="159"/>
      <c r="P11" s="159"/>
      <c r="Q11" s="159"/>
      <c r="R11" s="159">
        <v>1100</v>
      </c>
      <c r="S11" s="159">
        <v>477.02</v>
      </c>
      <c r="T11" s="329"/>
      <c r="U11" s="228"/>
      <c r="V11" s="102"/>
      <c r="W11" s="102"/>
      <c r="X11" s="165"/>
    </row>
    <row r="12" s="1" customFormat="1" ht="27" customHeight="1" spans="1:254">
      <c r="A12" s="21" t="s">
        <v>219</v>
      </c>
      <c r="B12" s="21" t="s">
        <v>222</v>
      </c>
      <c r="C12" s="85"/>
      <c r="D12" s="155" t="s">
        <v>172</v>
      </c>
      <c r="E12" s="146" t="s">
        <v>223</v>
      </c>
      <c r="F12" s="178">
        <v>63.67</v>
      </c>
      <c r="G12" s="159">
        <v>63.67</v>
      </c>
      <c r="H12" s="159">
        <v>38.78</v>
      </c>
      <c r="I12" s="159">
        <v>24.89</v>
      </c>
      <c r="J12" s="159"/>
      <c r="K12" s="159">
        <v>0</v>
      </c>
      <c r="L12" s="159"/>
      <c r="M12" s="159"/>
      <c r="N12" s="159"/>
      <c r="O12" s="159"/>
      <c r="P12" s="159"/>
      <c r="Q12" s="159"/>
      <c r="R12" s="159">
        <v>0</v>
      </c>
      <c r="S12" s="159"/>
      <c r="T12" s="228"/>
      <c r="U12" s="276"/>
      <c r="V12" s="254"/>
      <c r="W12" s="254"/>
      <c r="X12" s="33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  <c r="IQ12" s="181"/>
      <c r="IR12" s="181"/>
      <c r="IS12" s="181"/>
      <c r="IT12" s="181"/>
    </row>
    <row r="13" s="1" customFormat="1" ht="27" customHeight="1" spans="1:254">
      <c r="A13" s="21" t="s">
        <v>219</v>
      </c>
      <c r="B13" s="21" t="s">
        <v>222</v>
      </c>
      <c r="C13" s="85" t="s">
        <v>220</v>
      </c>
      <c r="D13" s="155" t="s">
        <v>172</v>
      </c>
      <c r="E13" s="146" t="s">
        <v>224</v>
      </c>
      <c r="F13" s="178">
        <v>63.67</v>
      </c>
      <c r="G13" s="159">
        <v>63.67</v>
      </c>
      <c r="H13" s="159">
        <v>38.78</v>
      </c>
      <c r="I13" s="159">
        <v>24.89</v>
      </c>
      <c r="J13" s="159"/>
      <c r="K13" s="159">
        <v>0</v>
      </c>
      <c r="L13" s="159"/>
      <c r="M13" s="159"/>
      <c r="N13" s="159"/>
      <c r="O13" s="159"/>
      <c r="P13" s="159"/>
      <c r="Q13" s="159"/>
      <c r="R13" s="159">
        <v>0</v>
      </c>
      <c r="S13" s="159"/>
      <c r="T13" s="228"/>
      <c r="U13" s="276"/>
      <c r="V13" s="254"/>
      <c r="W13" s="254"/>
      <c r="X13" s="33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  <c r="IK13" s="181"/>
      <c r="IL13" s="181"/>
      <c r="IM13" s="181"/>
      <c r="IN13" s="181"/>
      <c r="IO13" s="181"/>
      <c r="IP13" s="181"/>
      <c r="IQ13" s="181"/>
      <c r="IR13" s="181"/>
      <c r="IS13" s="181"/>
      <c r="IT13" s="181"/>
    </row>
    <row r="14" s="1" customFormat="1" ht="27" customHeight="1" spans="1:254">
      <c r="A14" s="21" t="s">
        <v>219</v>
      </c>
      <c r="B14" s="21" t="s">
        <v>225</v>
      </c>
      <c r="C14" s="85"/>
      <c r="D14" s="155" t="s">
        <v>172</v>
      </c>
      <c r="E14" s="146" t="s">
        <v>226</v>
      </c>
      <c r="F14" s="178">
        <v>140.93</v>
      </c>
      <c r="G14" s="159">
        <v>128.04</v>
      </c>
      <c r="H14" s="159">
        <v>110.44</v>
      </c>
      <c r="I14" s="159">
        <v>17.6</v>
      </c>
      <c r="J14" s="159">
        <v>0</v>
      </c>
      <c r="K14" s="159">
        <v>12.89</v>
      </c>
      <c r="L14" s="159"/>
      <c r="M14" s="159"/>
      <c r="N14" s="159"/>
      <c r="O14" s="159"/>
      <c r="P14" s="159"/>
      <c r="Q14" s="159"/>
      <c r="R14" s="159"/>
      <c r="S14" s="159">
        <v>12.89</v>
      </c>
      <c r="T14" s="276"/>
      <c r="U14" s="276"/>
      <c r="V14" s="254"/>
      <c r="W14" s="254"/>
      <c r="X14" s="33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  <c r="HW14" s="181"/>
      <c r="HX14" s="181"/>
      <c r="HY14" s="181"/>
      <c r="HZ14" s="181"/>
      <c r="IA14" s="181"/>
      <c r="IB14" s="181"/>
      <c r="IC14" s="181"/>
      <c r="ID14" s="181"/>
      <c r="IE14" s="181"/>
      <c r="IF14" s="181"/>
      <c r="IG14" s="181"/>
      <c r="IH14" s="181"/>
      <c r="II14" s="181"/>
      <c r="IJ14" s="181"/>
      <c r="IK14" s="181"/>
      <c r="IL14" s="181"/>
      <c r="IM14" s="181"/>
      <c r="IN14" s="181"/>
      <c r="IO14" s="181"/>
      <c r="IP14" s="181"/>
      <c r="IQ14" s="181"/>
      <c r="IR14" s="181"/>
      <c r="IS14" s="181"/>
      <c r="IT14" s="181"/>
    </row>
    <row r="15" ht="27" customHeight="1" spans="1:24">
      <c r="A15" s="21" t="s">
        <v>219</v>
      </c>
      <c r="B15" s="21" t="s">
        <v>225</v>
      </c>
      <c r="C15" s="85" t="s">
        <v>225</v>
      </c>
      <c r="D15" s="155" t="s">
        <v>172</v>
      </c>
      <c r="E15" s="146" t="s">
        <v>227</v>
      </c>
      <c r="F15" s="178">
        <v>140.93</v>
      </c>
      <c r="G15" s="159">
        <v>128.04</v>
      </c>
      <c r="H15" s="159">
        <v>110.44</v>
      </c>
      <c r="I15" s="159">
        <v>17.6</v>
      </c>
      <c r="J15" s="159">
        <v>0</v>
      </c>
      <c r="K15" s="159">
        <v>12.89</v>
      </c>
      <c r="L15" s="159"/>
      <c r="M15" s="159"/>
      <c r="N15" s="159"/>
      <c r="O15" s="159"/>
      <c r="P15" s="159"/>
      <c r="Q15" s="159"/>
      <c r="R15" s="159"/>
      <c r="S15" s="159">
        <v>12.89</v>
      </c>
      <c r="T15" s="276"/>
      <c r="U15" s="228"/>
      <c r="V15" s="102"/>
      <c r="W15" s="102"/>
      <c r="X15" s="165"/>
    </row>
    <row r="16" ht="27" customHeight="1" spans="1:24">
      <c r="A16" s="21" t="s">
        <v>228</v>
      </c>
      <c r="B16" s="21"/>
      <c r="C16" s="85"/>
      <c r="D16" s="155" t="s">
        <v>172</v>
      </c>
      <c r="E16" s="146" t="s">
        <v>229</v>
      </c>
      <c r="F16" s="178">
        <v>180.19</v>
      </c>
      <c r="G16" s="281">
        <v>155.19</v>
      </c>
      <c r="H16" s="281">
        <v>90.49</v>
      </c>
      <c r="I16" s="281">
        <v>15.1</v>
      </c>
      <c r="J16" s="281">
        <v>49.6</v>
      </c>
      <c r="K16" s="281">
        <v>25</v>
      </c>
      <c r="L16" s="281">
        <v>0</v>
      </c>
      <c r="M16" s="281">
        <v>15</v>
      </c>
      <c r="N16" s="281">
        <v>0</v>
      </c>
      <c r="O16" s="281">
        <v>0</v>
      </c>
      <c r="P16" s="281">
        <v>0</v>
      </c>
      <c r="Q16" s="281">
        <v>0</v>
      </c>
      <c r="R16" s="281">
        <v>0</v>
      </c>
      <c r="S16" s="281">
        <v>10</v>
      </c>
      <c r="T16" s="228"/>
      <c r="U16" s="228"/>
      <c r="V16" s="102"/>
      <c r="W16" s="102"/>
      <c r="X16" s="165"/>
    </row>
    <row r="17" ht="27" customHeight="1" spans="1:24">
      <c r="A17" s="21" t="s">
        <v>228</v>
      </c>
      <c r="B17" s="21" t="s">
        <v>230</v>
      </c>
      <c r="C17" s="85"/>
      <c r="D17" s="155" t="s">
        <v>172</v>
      </c>
      <c r="E17" s="146" t="s">
        <v>231</v>
      </c>
      <c r="F17" s="178">
        <v>65.64</v>
      </c>
      <c r="G17" s="281">
        <v>65.64</v>
      </c>
      <c r="H17" s="281">
        <v>65.64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  <c r="Q17" s="281">
        <v>0</v>
      </c>
      <c r="R17" s="281">
        <v>0</v>
      </c>
      <c r="S17" s="281">
        <v>0</v>
      </c>
      <c r="T17" s="178">
        <f>T18+T19</f>
        <v>0</v>
      </c>
      <c r="U17" s="228"/>
      <c r="V17" s="102"/>
      <c r="W17" s="102"/>
      <c r="X17" s="165"/>
    </row>
    <row r="18" ht="27" customHeight="1" spans="1:24">
      <c r="A18" s="21" t="s">
        <v>228</v>
      </c>
      <c r="B18" s="21" t="s">
        <v>230</v>
      </c>
      <c r="C18" s="85" t="s">
        <v>220</v>
      </c>
      <c r="D18" s="155" t="s">
        <v>172</v>
      </c>
      <c r="E18" s="146" t="s">
        <v>232</v>
      </c>
      <c r="F18" s="178">
        <v>12.15</v>
      </c>
      <c r="G18" s="159">
        <v>12.15</v>
      </c>
      <c r="H18" s="159">
        <v>12.15</v>
      </c>
      <c r="I18" s="159"/>
      <c r="J18" s="159"/>
      <c r="K18" s="159">
        <v>0</v>
      </c>
      <c r="L18" s="159"/>
      <c r="M18" s="159"/>
      <c r="N18" s="159"/>
      <c r="O18" s="159"/>
      <c r="P18" s="159"/>
      <c r="Q18" s="159"/>
      <c r="R18" s="159">
        <v>0</v>
      </c>
      <c r="S18" s="159"/>
      <c r="T18" s="228"/>
      <c r="U18" s="228"/>
      <c r="V18" s="102"/>
      <c r="W18" s="102"/>
      <c r="X18" s="165"/>
    </row>
    <row r="19" ht="27" customHeight="1" spans="1:24">
      <c r="A19" s="21" t="s">
        <v>228</v>
      </c>
      <c r="B19" s="21" t="s">
        <v>230</v>
      </c>
      <c r="C19" s="85" t="s">
        <v>230</v>
      </c>
      <c r="D19" s="155" t="s">
        <v>172</v>
      </c>
      <c r="E19" s="146" t="s">
        <v>233</v>
      </c>
      <c r="F19" s="178">
        <v>53.49</v>
      </c>
      <c r="G19" s="159">
        <v>53.49</v>
      </c>
      <c r="H19" s="159">
        <v>53.49</v>
      </c>
      <c r="I19" s="159"/>
      <c r="J19" s="159"/>
      <c r="K19" s="159">
        <v>0</v>
      </c>
      <c r="L19" s="159"/>
      <c r="M19" s="159"/>
      <c r="N19" s="159"/>
      <c r="O19" s="159"/>
      <c r="P19" s="159"/>
      <c r="Q19" s="159"/>
      <c r="R19" s="159"/>
      <c r="S19" s="159"/>
      <c r="T19" s="276"/>
      <c r="U19" s="228"/>
      <c r="V19" s="102"/>
      <c r="W19" s="102"/>
      <c r="X19" s="165"/>
    </row>
    <row r="20" ht="27" customHeight="1" spans="1:24">
      <c r="A20" s="21" t="s">
        <v>228</v>
      </c>
      <c r="B20" s="21" t="s">
        <v>234</v>
      </c>
      <c r="C20" s="85"/>
      <c r="D20" s="155" t="s">
        <v>172</v>
      </c>
      <c r="E20" s="146" t="s">
        <v>235</v>
      </c>
      <c r="F20" s="178">
        <v>114.55</v>
      </c>
      <c r="G20" s="159">
        <v>89.55</v>
      </c>
      <c r="H20" s="159">
        <v>24.85</v>
      </c>
      <c r="I20" s="159">
        <v>15.1</v>
      </c>
      <c r="J20" s="159">
        <v>49.6</v>
      </c>
      <c r="K20" s="159">
        <v>25</v>
      </c>
      <c r="L20" s="159"/>
      <c r="M20" s="159">
        <v>15</v>
      </c>
      <c r="N20" s="159"/>
      <c r="O20" s="159"/>
      <c r="P20" s="159"/>
      <c r="Q20" s="159"/>
      <c r="R20" s="159"/>
      <c r="S20" s="159">
        <v>10</v>
      </c>
      <c r="T20" s="276"/>
      <c r="U20" s="228"/>
      <c r="V20" s="102"/>
      <c r="W20" s="102"/>
      <c r="X20" s="165"/>
    </row>
    <row r="21" ht="27" customHeight="1" spans="1:24">
      <c r="A21" s="21" t="s">
        <v>228</v>
      </c>
      <c r="B21" s="21" t="s">
        <v>234</v>
      </c>
      <c r="C21" s="85" t="s">
        <v>236</v>
      </c>
      <c r="D21" s="155" t="s">
        <v>172</v>
      </c>
      <c r="E21" s="146" t="s">
        <v>237</v>
      </c>
      <c r="F21" s="178">
        <v>114.55</v>
      </c>
      <c r="G21" s="159">
        <v>89.55</v>
      </c>
      <c r="H21" s="159">
        <v>24.85</v>
      </c>
      <c r="I21" s="159">
        <v>15.1</v>
      </c>
      <c r="J21" s="159">
        <v>49.6</v>
      </c>
      <c r="K21" s="159">
        <v>25</v>
      </c>
      <c r="L21" s="159"/>
      <c r="M21" s="159">
        <v>15</v>
      </c>
      <c r="N21" s="159"/>
      <c r="O21" s="159"/>
      <c r="P21" s="159"/>
      <c r="Q21" s="159"/>
      <c r="R21" s="159"/>
      <c r="S21" s="159">
        <v>10</v>
      </c>
      <c r="T21" s="228"/>
      <c r="U21" s="228"/>
      <c r="V21" s="102"/>
      <c r="W21" s="102"/>
      <c r="X21" s="165"/>
    </row>
    <row r="22" ht="27" customHeight="1" spans="1:24">
      <c r="A22" s="21" t="s">
        <v>238</v>
      </c>
      <c r="B22" s="21"/>
      <c r="C22" s="85"/>
      <c r="D22" s="155" t="s">
        <v>172</v>
      </c>
      <c r="E22" s="146" t="s">
        <v>239</v>
      </c>
      <c r="F22" s="178">
        <v>18.4</v>
      </c>
      <c r="G22" s="159">
        <v>18.4</v>
      </c>
      <c r="H22" s="159">
        <v>18.4</v>
      </c>
      <c r="I22" s="159"/>
      <c r="J22" s="159"/>
      <c r="K22" s="159">
        <v>0</v>
      </c>
      <c r="L22" s="159"/>
      <c r="M22" s="159"/>
      <c r="N22" s="159"/>
      <c r="O22" s="159"/>
      <c r="P22" s="159"/>
      <c r="Q22" s="159"/>
      <c r="R22" s="159"/>
      <c r="S22" s="159"/>
      <c r="T22" s="332"/>
      <c r="U22" s="228"/>
      <c r="V22" s="102"/>
      <c r="W22" s="102"/>
      <c r="X22" s="165"/>
    </row>
    <row r="23" ht="27" customHeight="1" spans="1:24">
      <c r="A23" s="21" t="s">
        <v>238</v>
      </c>
      <c r="B23" s="21" t="s">
        <v>240</v>
      </c>
      <c r="C23" s="85"/>
      <c r="D23" s="155" t="s">
        <v>172</v>
      </c>
      <c r="E23" s="146" t="s">
        <v>241</v>
      </c>
      <c r="F23" s="178">
        <v>18.4</v>
      </c>
      <c r="G23" s="159">
        <v>18.4</v>
      </c>
      <c r="H23" s="159">
        <v>18.4</v>
      </c>
      <c r="I23" s="159"/>
      <c r="J23" s="159"/>
      <c r="K23" s="159">
        <v>0</v>
      </c>
      <c r="L23" s="159"/>
      <c r="M23" s="159"/>
      <c r="N23" s="159"/>
      <c r="O23" s="159"/>
      <c r="P23" s="159"/>
      <c r="Q23" s="159"/>
      <c r="R23" s="159"/>
      <c r="S23" s="159"/>
      <c r="T23" s="332"/>
      <c r="U23" s="228"/>
      <c r="V23" s="102"/>
      <c r="W23" s="102"/>
      <c r="X23" s="165"/>
    </row>
    <row r="24" ht="27" customHeight="1" spans="1:24">
      <c r="A24" s="21" t="s">
        <v>238</v>
      </c>
      <c r="B24" s="21" t="s">
        <v>240</v>
      </c>
      <c r="C24" s="85" t="s">
        <v>220</v>
      </c>
      <c r="D24" s="155" t="s">
        <v>172</v>
      </c>
      <c r="E24" s="146" t="s">
        <v>242</v>
      </c>
      <c r="F24" s="178">
        <v>18.4</v>
      </c>
      <c r="G24" s="159">
        <v>18.4</v>
      </c>
      <c r="H24" s="159">
        <v>18.4</v>
      </c>
      <c r="I24" s="159"/>
      <c r="J24" s="159"/>
      <c r="K24" s="159">
        <v>0</v>
      </c>
      <c r="L24" s="159"/>
      <c r="M24" s="159"/>
      <c r="N24" s="159"/>
      <c r="O24" s="159"/>
      <c r="P24" s="159"/>
      <c r="Q24" s="159"/>
      <c r="R24" s="159"/>
      <c r="S24" s="159"/>
      <c r="T24" s="329"/>
      <c r="U24" s="228"/>
      <c r="V24" s="102"/>
      <c r="W24" s="102"/>
      <c r="X24" s="165"/>
    </row>
    <row r="25" ht="27" customHeight="1" spans="1:24">
      <c r="A25" s="21" t="s">
        <v>243</v>
      </c>
      <c r="B25" s="21"/>
      <c r="C25" s="85"/>
      <c r="D25" s="155" t="s">
        <v>172</v>
      </c>
      <c r="E25" s="146" t="s">
        <v>244</v>
      </c>
      <c r="F25" s="178">
        <v>271.84</v>
      </c>
      <c r="G25" s="159">
        <v>235.86</v>
      </c>
      <c r="H25" s="159">
        <v>194.84</v>
      </c>
      <c r="I25" s="159">
        <v>41.02</v>
      </c>
      <c r="J25" s="159">
        <v>0</v>
      </c>
      <c r="K25" s="159">
        <v>35.98</v>
      </c>
      <c r="L25" s="159"/>
      <c r="M25" s="159">
        <v>0</v>
      </c>
      <c r="N25" s="159"/>
      <c r="O25" s="159"/>
      <c r="P25" s="159"/>
      <c r="Q25" s="159"/>
      <c r="R25" s="159"/>
      <c r="S25" s="159">
        <v>35.98</v>
      </c>
      <c r="T25" s="228"/>
      <c r="U25" s="228"/>
      <c r="V25" s="102"/>
      <c r="W25" s="102"/>
      <c r="X25" s="165"/>
    </row>
    <row r="26" ht="27" customHeight="1" spans="1:24">
      <c r="A26" s="21" t="s">
        <v>243</v>
      </c>
      <c r="B26" s="21" t="s">
        <v>225</v>
      </c>
      <c r="C26" s="85"/>
      <c r="D26" s="155" t="s">
        <v>172</v>
      </c>
      <c r="E26" s="146" t="s">
        <v>245</v>
      </c>
      <c r="F26" s="178">
        <v>271.84</v>
      </c>
      <c r="G26" s="159">
        <v>235.86</v>
      </c>
      <c r="H26" s="159">
        <v>194.84</v>
      </c>
      <c r="I26" s="159">
        <v>41.02</v>
      </c>
      <c r="J26" s="159">
        <v>0</v>
      </c>
      <c r="K26" s="159">
        <v>35.98</v>
      </c>
      <c r="L26" s="159"/>
      <c r="M26" s="159">
        <v>0</v>
      </c>
      <c r="N26" s="159"/>
      <c r="O26" s="159"/>
      <c r="P26" s="159"/>
      <c r="Q26" s="159"/>
      <c r="R26" s="159"/>
      <c r="S26" s="159">
        <v>35.98</v>
      </c>
      <c r="T26" s="228"/>
      <c r="U26" s="228"/>
      <c r="V26" s="102"/>
      <c r="W26" s="102"/>
      <c r="X26" s="165"/>
    </row>
    <row r="27" ht="27" customHeight="1" spans="1:24">
      <c r="A27" s="21" t="s">
        <v>243</v>
      </c>
      <c r="B27" s="21" t="s">
        <v>225</v>
      </c>
      <c r="C27" s="85" t="s">
        <v>225</v>
      </c>
      <c r="D27" s="155" t="s">
        <v>172</v>
      </c>
      <c r="E27" s="146" t="s">
        <v>246</v>
      </c>
      <c r="F27" s="178">
        <v>271.84</v>
      </c>
      <c r="G27" s="159">
        <v>235.86</v>
      </c>
      <c r="H27" s="159">
        <v>194.84</v>
      </c>
      <c r="I27" s="159">
        <v>41.02</v>
      </c>
      <c r="J27" s="159">
        <v>0</v>
      </c>
      <c r="K27" s="159">
        <v>35.98</v>
      </c>
      <c r="L27" s="159"/>
      <c r="M27" s="159">
        <v>0</v>
      </c>
      <c r="N27" s="159"/>
      <c r="O27" s="159"/>
      <c r="P27" s="159"/>
      <c r="Q27" s="159"/>
      <c r="R27" s="159"/>
      <c r="S27" s="159">
        <v>35.98</v>
      </c>
      <c r="T27" s="228"/>
      <c r="U27" s="228"/>
      <c r="V27" s="102"/>
      <c r="W27" s="102"/>
      <c r="X27" s="165"/>
    </row>
    <row r="28" ht="27" customHeight="1" spans="1:24">
      <c r="A28" s="21" t="s">
        <v>248</v>
      </c>
      <c r="B28" s="21"/>
      <c r="C28" s="85"/>
      <c r="D28" s="155" t="s">
        <v>172</v>
      </c>
      <c r="E28" s="146" t="s">
        <v>249</v>
      </c>
      <c r="F28" s="178">
        <v>3890.64</v>
      </c>
      <c r="G28" s="281">
        <v>1960.3</v>
      </c>
      <c r="H28" s="281">
        <v>1419</v>
      </c>
      <c r="I28" s="281">
        <v>475.57</v>
      </c>
      <c r="J28" s="281">
        <v>65.73</v>
      </c>
      <c r="K28" s="281">
        <v>1930.34</v>
      </c>
      <c r="L28" s="281">
        <v>0</v>
      </c>
      <c r="M28" s="281">
        <v>172.64</v>
      </c>
      <c r="N28" s="281">
        <v>0</v>
      </c>
      <c r="O28" s="281">
        <v>0</v>
      </c>
      <c r="P28" s="281">
        <v>0</v>
      </c>
      <c r="Q28" s="281">
        <v>0</v>
      </c>
      <c r="R28" s="281">
        <v>117</v>
      </c>
      <c r="S28" s="281">
        <v>1640.7</v>
      </c>
      <c r="T28" s="281">
        <v>0</v>
      </c>
      <c r="U28" s="228"/>
      <c r="V28" s="102"/>
      <c r="W28" s="102"/>
      <c r="X28" s="165"/>
    </row>
    <row r="29" ht="27" customHeight="1" spans="1:24">
      <c r="A29" s="21" t="s">
        <v>248</v>
      </c>
      <c r="B29" s="21" t="s">
        <v>220</v>
      </c>
      <c r="C29" s="85"/>
      <c r="D29" s="155" t="s">
        <v>172</v>
      </c>
      <c r="E29" s="146" t="s">
        <v>250</v>
      </c>
      <c r="F29" s="178">
        <v>1213.99</v>
      </c>
      <c r="G29" s="281">
        <v>881.71</v>
      </c>
      <c r="H29" s="281">
        <v>720.83</v>
      </c>
      <c r="I29" s="281">
        <v>95.15</v>
      </c>
      <c r="J29" s="281">
        <v>65.73</v>
      </c>
      <c r="K29" s="281">
        <v>332.28</v>
      </c>
      <c r="L29" s="281">
        <v>0</v>
      </c>
      <c r="M29" s="281">
        <v>172.64</v>
      </c>
      <c r="N29" s="281">
        <v>0</v>
      </c>
      <c r="O29" s="281">
        <v>0</v>
      </c>
      <c r="P29" s="281">
        <v>0</v>
      </c>
      <c r="Q29" s="281">
        <v>0</v>
      </c>
      <c r="R29" s="281">
        <v>117</v>
      </c>
      <c r="S29" s="281">
        <v>42.64</v>
      </c>
      <c r="T29" s="281">
        <v>0</v>
      </c>
      <c r="U29" s="228"/>
      <c r="V29" s="102"/>
      <c r="W29" s="102"/>
      <c r="X29" s="165"/>
    </row>
    <row r="30" ht="27" customHeight="1" spans="1:24">
      <c r="A30" s="21" t="s">
        <v>248</v>
      </c>
      <c r="B30" s="21" t="s">
        <v>220</v>
      </c>
      <c r="C30" s="85" t="s">
        <v>251</v>
      </c>
      <c r="D30" s="155" t="s">
        <v>172</v>
      </c>
      <c r="E30" s="146" t="s">
        <v>252</v>
      </c>
      <c r="F30" s="178">
        <v>663.27</v>
      </c>
      <c r="G30" s="159">
        <v>518.63</v>
      </c>
      <c r="H30" s="159">
        <v>417.49</v>
      </c>
      <c r="I30" s="159">
        <v>51.24</v>
      </c>
      <c r="J30" s="159">
        <v>49.9</v>
      </c>
      <c r="K30" s="159">
        <v>144.64</v>
      </c>
      <c r="L30" s="159"/>
      <c r="M30" s="159">
        <v>102</v>
      </c>
      <c r="N30" s="159"/>
      <c r="O30" s="159"/>
      <c r="P30" s="159"/>
      <c r="Q30" s="159"/>
      <c r="R30" s="159"/>
      <c r="S30" s="159">
        <v>42.64</v>
      </c>
      <c r="T30" s="228"/>
      <c r="U30" s="228"/>
      <c r="V30" s="102"/>
      <c r="W30" s="102"/>
      <c r="X30" s="165"/>
    </row>
    <row r="31" ht="27" customHeight="1" spans="1:24">
      <c r="A31" s="21" t="s">
        <v>248</v>
      </c>
      <c r="B31" s="21" t="s">
        <v>220</v>
      </c>
      <c r="C31" s="85" t="s">
        <v>251</v>
      </c>
      <c r="D31" s="155" t="s">
        <v>172</v>
      </c>
      <c r="E31" s="146" t="s">
        <v>253</v>
      </c>
      <c r="F31" s="178">
        <v>550.72</v>
      </c>
      <c r="G31" s="159">
        <v>363.08</v>
      </c>
      <c r="H31" s="159">
        <v>303.34</v>
      </c>
      <c r="I31" s="159">
        <v>43.91</v>
      </c>
      <c r="J31" s="159">
        <v>15.83</v>
      </c>
      <c r="K31" s="159">
        <v>187.64</v>
      </c>
      <c r="L31" s="159"/>
      <c r="M31" s="159">
        <v>70.64</v>
      </c>
      <c r="N31" s="159"/>
      <c r="O31" s="159"/>
      <c r="P31" s="159"/>
      <c r="Q31" s="159"/>
      <c r="R31" s="159">
        <v>117</v>
      </c>
      <c r="S31" s="159">
        <v>0</v>
      </c>
      <c r="T31" s="228"/>
      <c r="U31" s="228"/>
      <c r="V31" s="102"/>
      <c r="W31" s="102"/>
      <c r="X31" s="165"/>
    </row>
    <row r="32" ht="27" customHeight="1" spans="1:24">
      <c r="A32" s="21" t="s">
        <v>248</v>
      </c>
      <c r="B32" s="21" t="s">
        <v>254</v>
      </c>
      <c r="C32" s="85"/>
      <c r="D32" s="155" t="s">
        <v>172</v>
      </c>
      <c r="E32" s="146" t="s">
        <v>255</v>
      </c>
      <c r="F32" s="178">
        <v>2676.65</v>
      </c>
      <c r="G32" s="281">
        <v>1078.59</v>
      </c>
      <c r="H32" s="281">
        <v>698.17</v>
      </c>
      <c r="I32" s="281">
        <v>380.42</v>
      </c>
      <c r="J32" s="281">
        <v>0</v>
      </c>
      <c r="K32" s="281">
        <v>1598.06</v>
      </c>
      <c r="L32" s="281">
        <v>0</v>
      </c>
      <c r="M32" s="281">
        <v>0</v>
      </c>
      <c r="N32" s="281">
        <v>0</v>
      </c>
      <c r="O32" s="281">
        <v>0</v>
      </c>
      <c r="P32" s="281">
        <v>0</v>
      </c>
      <c r="Q32" s="281">
        <v>0</v>
      </c>
      <c r="R32" s="281">
        <v>0</v>
      </c>
      <c r="S32" s="281">
        <v>1598.06</v>
      </c>
      <c r="T32" s="281">
        <v>0</v>
      </c>
      <c r="U32" s="228"/>
      <c r="V32" s="102"/>
      <c r="W32" s="102"/>
      <c r="X32" s="165"/>
    </row>
    <row r="33" ht="27" customHeight="1" spans="1:24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256</v>
      </c>
      <c r="F33" s="178">
        <v>69.69</v>
      </c>
      <c r="G33" s="159">
        <v>36.69</v>
      </c>
      <c r="H33" s="159">
        <v>20.6</v>
      </c>
      <c r="I33" s="159">
        <v>16.09</v>
      </c>
      <c r="J33" s="159"/>
      <c r="K33" s="159">
        <v>33</v>
      </c>
      <c r="L33" s="159"/>
      <c r="M33" s="159"/>
      <c r="N33" s="159"/>
      <c r="O33" s="159"/>
      <c r="P33" s="159"/>
      <c r="Q33" s="159"/>
      <c r="R33" s="159"/>
      <c r="S33" s="159">
        <v>33</v>
      </c>
      <c r="T33" s="228"/>
      <c r="U33" s="228"/>
      <c r="V33" s="102"/>
      <c r="W33" s="102"/>
      <c r="X33" s="165"/>
    </row>
    <row r="34" ht="27" customHeight="1" spans="1:24">
      <c r="A34" s="21" t="s">
        <v>248</v>
      </c>
      <c r="B34" s="21" t="s">
        <v>254</v>
      </c>
      <c r="C34" s="85" t="s">
        <v>230</v>
      </c>
      <c r="D34" s="155" t="s">
        <v>172</v>
      </c>
      <c r="E34" s="21" t="s">
        <v>257</v>
      </c>
      <c r="F34" s="178">
        <v>47.52</v>
      </c>
      <c r="G34" s="159">
        <v>32.52</v>
      </c>
      <c r="H34" s="159">
        <v>25.18</v>
      </c>
      <c r="I34" s="159">
        <v>7.34</v>
      </c>
      <c r="J34" s="159"/>
      <c r="K34" s="159">
        <v>15</v>
      </c>
      <c r="L34" s="159"/>
      <c r="M34" s="159"/>
      <c r="N34" s="159"/>
      <c r="O34" s="159"/>
      <c r="P34" s="159"/>
      <c r="Q34" s="159"/>
      <c r="R34" s="159"/>
      <c r="S34" s="159">
        <v>15</v>
      </c>
      <c r="T34" s="228"/>
      <c r="U34" s="228"/>
      <c r="V34" s="102"/>
      <c r="W34" s="102"/>
      <c r="X34" s="165"/>
    </row>
    <row r="35" ht="27" customHeight="1" spans="1:24">
      <c r="A35" s="21" t="s">
        <v>248</v>
      </c>
      <c r="B35" s="21" t="s">
        <v>254</v>
      </c>
      <c r="C35" s="85" t="s">
        <v>230</v>
      </c>
      <c r="D35" s="155" t="s">
        <v>172</v>
      </c>
      <c r="E35" s="21" t="s">
        <v>258</v>
      </c>
      <c r="F35" s="178">
        <v>109.39</v>
      </c>
      <c r="G35" s="159">
        <v>36.39</v>
      </c>
      <c r="H35" s="159">
        <v>26.49</v>
      </c>
      <c r="I35" s="159">
        <v>9.9</v>
      </c>
      <c r="J35" s="159"/>
      <c r="K35" s="159">
        <v>73</v>
      </c>
      <c r="L35" s="159"/>
      <c r="M35" s="159"/>
      <c r="N35" s="159"/>
      <c r="O35" s="159"/>
      <c r="P35" s="159"/>
      <c r="Q35" s="159"/>
      <c r="R35" s="159"/>
      <c r="S35" s="159">
        <v>73</v>
      </c>
      <c r="T35" s="228"/>
      <c r="U35" s="228"/>
      <c r="V35" s="102"/>
      <c r="W35" s="102"/>
      <c r="X35" s="165"/>
    </row>
    <row r="36" ht="27" customHeight="1" spans="1:24">
      <c r="A36" s="21" t="s">
        <v>248</v>
      </c>
      <c r="B36" s="21" t="s">
        <v>254</v>
      </c>
      <c r="C36" s="85" t="s">
        <v>230</v>
      </c>
      <c r="D36" s="155" t="s">
        <v>172</v>
      </c>
      <c r="E36" s="21" t="s">
        <v>259</v>
      </c>
      <c r="F36" s="178">
        <v>55.78</v>
      </c>
      <c r="G36" s="159">
        <v>36.78</v>
      </c>
      <c r="H36" s="159">
        <v>30.15</v>
      </c>
      <c r="I36" s="159">
        <v>6.63</v>
      </c>
      <c r="J36" s="159"/>
      <c r="K36" s="159">
        <v>19</v>
      </c>
      <c r="L36" s="159"/>
      <c r="M36" s="159"/>
      <c r="N36" s="159"/>
      <c r="O36" s="159"/>
      <c r="P36" s="159"/>
      <c r="Q36" s="159"/>
      <c r="R36" s="159"/>
      <c r="S36" s="159">
        <v>19</v>
      </c>
      <c r="T36" s="228"/>
      <c r="U36" s="228"/>
      <c r="V36" s="102"/>
      <c r="W36" s="102"/>
      <c r="X36" s="165"/>
    </row>
    <row r="37" ht="27" customHeight="1" spans="1:24">
      <c r="A37" s="21" t="s">
        <v>248</v>
      </c>
      <c r="B37" s="21" t="s">
        <v>254</v>
      </c>
      <c r="C37" s="85" t="s">
        <v>230</v>
      </c>
      <c r="D37" s="155" t="s">
        <v>172</v>
      </c>
      <c r="E37" s="21" t="s">
        <v>260</v>
      </c>
      <c r="F37" s="178">
        <v>118.1</v>
      </c>
      <c r="G37" s="159">
        <v>40.1</v>
      </c>
      <c r="H37" s="159">
        <v>27.74</v>
      </c>
      <c r="I37" s="159">
        <v>12.36</v>
      </c>
      <c r="J37" s="159"/>
      <c r="K37" s="159">
        <v>78</v>
      </c>
      <c r="L37" s="159"/>
      <c r="M37" s="159"/>
      <c r="N37" s="159"/>
      <c r="O37" s="159"/>
      <c r="P37" s="159"/>
      <c r="Q37" s="159"/>
      <c r="R37" s="159"/>
      <c r="S37" s="159">
        <v>78</v>
      </c>
      <c r="T37" s="228"/>
      <c r="U37" s="228"/>
      <c r="V37" s="102"/>
      <c r="W37" s="102"/>
      <c r="X37" s="165"/>
    </row>
    <row r="38" ht="27" customHeight="1" spans="1:24">
      <c r="A38" s="21" t="s">
        <v>248</v>
      </c>
      <c r="B38" s="21" t="s">
        <v>254</v>
      </c>
      <c r="C38" s="85" t="s">
        <v>230</v>
      </c>
      <c r="D38" s="155" t="s">
        <v>172</v>
      </c>
      <c r="E38" s="21" t="s">
        <v>261</v>
      </c>
      <c r="F38" s="178">
        <v>85.16</v>
      </c>
      <c r="G38" s="159">
        <v>43.16</v>
      </c>
      <c r="H38" s="159">
        <v>29.06</v>
      </c>
      <c r="I38" s="159">
        <v>14.1</v>
      </c>
      <c r="J38" s="159"/>
      <c r="K38" s="159">
        <v>42</v>
      </c>
      <c r="L38" s="159"/>
      <c r="M38" s="159"/>
      <c r="N38" s="159"/>
      <c r="O38" s="159"/>
      <c r="P38" s="159"/>
      <c r="Q38" s="159"/>
      <c r="R38" s="159"/>
      <c r="S38" s="159">
        <v>42</v>
      </c>
      <c r="T38" s="228"/>
      <c r="U38" s="228"/>
      <c r="V38" s="102"/>
      <c r="W38" s="102"/>
      <c r="X38" s="165"/>
    </row>
    <row r="39" ht="27" customHeight="1" spans="1:24">
      <c r="A39" s="21" t="s">
        <v>248</v>
      </c>
      <c r="B39" s="21" t="s">
        <v>254</v>
      </c>
      <c r="C39" s="85" t="s">
        <v>230</v>
      </c>
      <c r="D39" s="155" t="s">
        <v>172</v>
      </c>
      <c r="E39" s="21" t="s">
        <v>262</v>
      </c>
      <c r="F39" s="178">
        <v>50.26</v>
      </c>
      <c r="G39" s="159">
        <v>34.26</v>
      </c>
      <c r="H39" s="159">
        <v>20.98</v>
      </c>
      <c r="I39" s="159">
        <v>13.28</v>
      </c>
      <c r="J39" s="159"/>
      <c r="K39" s="159">
        <v>16</v>
      </c>
      <c r="L39" s="159"/>
      <c r="M39" s="159"/>
      <c r="N39" s="159"/>
      <c r="O39" s="159"/>
      <c r="P39" s="159"/>
      <c r="Q39" s="159"/>
      <c r="R39" s="159"/>
      <c r="S39" s="159">
        <v>16</v>
      </c>
      <c r="T39" s="228"/>
      <c r="U39" s="228"/>
      <c r="V39" s="102"/>
      <c r="W39" s="102"/>
      <c r="X39" s="165"/>
    </row>
    <row r="40" ht="27" customHeight="1" spans="1:24">
      <c r="A40" s="21" t="s">
        <v>248</v>
      </c>
      <c r="B40" s="21" t="s">
        <v>254</v>
      </c>
      <c r="C40" s="85" t="s">
        <v>230</v>
      </c>
      <c r="D40" s="155" t="s">
        <v>172</v>
      </c>
      <c r="E40" s="21" t="s">
        <v>263</v>
      </c>
      <c r="F40" s="178">
        <v>76.24</v>
      </c>
      <c r="G40" s="159">
        <v>36.24</v>
      </c>
      <c r="H40" s="159">
        <v>23.04</v>
      </c>
      <c r="I40" s="159">
        <v>13.2</v>
      </c>
      <c r="J40" s="159"/>
      <c r="K40" s="159">
        <v>40</v>
      </c>
      <c r="L40" s="159"/>
      <c r="M40" s="159"/>
      <c r="N40" s="159"/>
      <c r="O40" s="159"/>
      <c r="P40" s="159"/>
      <c r="Q40" s="159"/>
      <c r="R40" s="159"/>
      <c r="S40" s="159">
        <v>40</v>
      </c>
      <c r="T40" s="228"/>
      <c r="U40" s="228"/>
      <c r="V40" s="102"/>
      <c r="W40" s="102"/>
      <c r="X40" s="165"/>
    </row>
    <row r="41" ht="27" customHeight="1" spans="1:24">
      <c r="A41" s="21" t="s">
        <v>248</v>
      </c>
      <c r="B41" s="21" t="s">
        <v>254</v>
      </c>
      <c r="C41" s="85" t="s">
        <v>230</v>
      </c>
      <c r="D41" s="155" t="s">
        <v>172</v>
      </c>
      <c r="E41" s="21" t="s">
        <v>264</v>
      </c>
      <c r="F41" s="178">
        <v>63.17</v>
      </c>
      <c r="G41" s="159">
        <v>32.37</v>
      </c>
      <c r="H41" s="159">
        <v>25.35</v>
      </c>
      <c r="I41" s="159">
        <v>7.02</v>
      </c>
      <c r="J41" s="159"/>
      <c r="K41" s="159">
        <v>30.8</v>
      </c>
      <c r="L41" s="159"/>
      <c r="M41" s="159"/>
      <c r="N41" s="159"/>
      <c r="O41" s="159"/>
      <c r="P41" s="159"/>
      <c r="Q41" s="159"/>
      <c r="R41" s="159"/>
      <c r="S41" s="159">
        <v>30.8</v>
      </c>
      <c r="T41" s="228"/>
      <c r="U41" s="228"/>
      <c r="V41" s="102"/>
      <c r="W41" s="102"/>
      <c r="X41" s="165"/>
    </row>
    <row r="42" ht="27" customHeight="1" spans="1:24">
      <c r="A42" s="21" t="s">
        <v>248</v>
      </c>
      <c r="B42" s="21" t="s">
        <v>254</v>
      </c>
      <c r="C42" s="85" t="s">
        <v>230</v>
      </c>
      <c r="D42" s="155" t="s">
        <v>172</v>
      </c>
      <c r="E42" s="21" t="s">
        <v>265</v>
      </c>
      <c r="F42" s="178">
        <v>71.5</v>
      </c>
      <c r="G42" s="159">
        <v>41.5</v>
      </c>
      <c r="H42" s="159">
        <v>19.6</v>
      </c>
      <c r="I42" s="159">
        <v>21.9</v>
      </c>
      <c r="J42" s="159"/>
      <c r="K42" s="159">
        <v>30</v>
      </c>
      <c r="L42" s="159"/>
      <c r="M42" s="159"/>
      <c r="N42" s="159"/>
      <c r="O42" s="159"/>
      <c r="P42" s="159"/>
      <c r="Q42" s="159"/>
      <c r="R42" s="159"/>
      <c r="S42" s="159">
        <v>30</v>
      </c>
      <c r="T42" s="228"/>
      <c r="U42" s="228"/>
      <c r="V42" s="102"/>
      <c r="W42" s="102"/>
      <c r="X42" s="165"/>
    </row>
    <row r="43" ht="27" customHeight="1" spans="1:24">
      <c r="A43" s="21" t="s">
        <v>248</v>
      </c>
      <c r="B43" s="21" t="s">
        <v>254</v>
      </c>
      <c r="C43" s="85" t="s">
        <v>230</v>
      </c>
      <c r="D43" s="155" t="s">
        <v>172</v>
      </c>
      <c r="E43" s="21" t="s">
        <v>266</v>
      </c>
      <c r="F43" s="178">
        <v>71.73</v>
      </c>
      <c r="G43" s="159">
        <v>36.73</v>
      </c>
      <c r="H43" s="159">
        <v>16.97</v>
      </c>
      <c r="I43" s="159">
        <v>19.76</v>
      </c>
      <c r="J43" s="159"/>
      <c r="K43" s="159">
        <v>35</v>
      </c>
      <c r="L43" s="159"/>
      <c r="M43" s="159"/>
      <c r="N43" s="159"/>
      <c r="O43" s="159"/>
      <c r="P43" s="159"/>
      <c r="Q43" s="159"/>
      <c r="R43" s="159"/>
      <c r="S43" s="159">
        <v>35</v>
      </c>
      <c r="T43" s="228"/>
      <c r="U43" s="228"/>
      <c r="V43" s="102"/>
      <c r="W43" s="102"/>
      <c r="X43" s="165"/>
    </row>
    <row r="44" ht="27" customHeight="1" spans="1:24">
      <c r="A44" s="21" t="s">
        <v>248</v>
      </c>
      <c r="B44" s="21" t="s">
        <v>254</v>
      </c>
      <c r="C44" s="85" t="s">
        <v>230</v>
      </c>
      <c r="D44" s="155" t="s">
        <v>172</v>
      </c>
      <c r="E44" s="21" t="s">
        <v>267</v>
      </c>
      <c r="F44" s="178">
        <v>77.08</v>
      </c>
      <c r="G44" s="159">
        <v>35.08</v>
      </c>
      <c r="H44" s="159">
        <v>23.42</v>
      </c>
      <c r="I44" s="159">
        <v>11.66</v>
      </c>
      <c r="J44" s="159"/>
      <c r="K44" s="159">
        <v>42</v>
      </c>
      <c r="L44" s="159"/>
      <c r="M44" s="159"/>
      <c r="N44" s="159"/>
      <c r="O44" s="159"/>
      <c r="P44" s="159"/>
      <c r="Q44" s="159"/>
      <c r="R44" s="159"/>
      <c r="S44" s="159">
        <v>42</v>
      </c>
      <c r="T44" s="228"/>
      <c r="U44" s="228"/>
      <c r="V44" s="102"/>
      <c r="W44" s="102"/>
      <c r="X44" s="165"/>
    </row>
    <row r="45" ht="27" customHeight="1" spans="1:24">
      <c r="A45" s="21" t="s">
        <v>248</v>
      </c>
      <c r="B45" s="21" t="s">
        <v>254</v>
      </c>
      <c r="C45" s="85" t="s">
        <v>230</v>
      </c>
      <c r="D45" s="155" t="s">
        <v>172</v>
      </c>
      <c r="E45" s="21" t="s">
        <v>268</v>
      </c>
      <c r="F45" s="178">
        <v>75.6</v>
      </c>
      <c r="G45" s="159">
        <v>36.6</v>
      </c>
      <c r="H45" s="159">
        <v>29.26</v>
      </c>
      <c r="I45" s="159">
        <v>7.34</v>
      </c>
      <c r="J45" s="159"/>
      <c r="K45" s="159">
        <v>39</v>
      </c>
      <c r="L45" s="159"/>
      <c r="M45" s="159"/>
      <c r="N45" s="159"/>
      <c r="O45" s="159"/>
      <c r="P45" s="159"/>
      <c r="Q45" s="159"/>
      <c r="R45" s="159"/>
      <c r="S45" s="159">
        <v>39</v>
      </c>
      <c r="T45" s="228"/>
      <c r="U45" s="228"/>
      <c r="V45" s="102"/>
      <c r="W45" s="102"/>
      <c r="X45" s="165"/>
    </row>
    <row r="46" ht="27" customHeight="1" spans="1:24">
      <c r="A46" s="21" t="s">
        <v>248</v>
      </c>
      <c r="B46" s="21" t="s">
        <v>254</v>
      </c>
      <c r="C46" s="85" t="s">
        <v>230</v>
      </c>
      <c r="D46" s="155" t="s">
        <v>172</v>
      </c>
      <c r="E46" s="21" t="s">
        <v>269</v>
      </c>
      <c r="F46" s="178">
        <v>57.96</v>
      </c>
      <c r="G46" s="159">
        <v>38.46</v>
      </c>
      <c r="H46" s="159">
        <v>27.02</v>
      </c>
      <c r="I46" s="159">
        <v>11.44</v>
      </c>
      <c r="J46" s="159"/>
      <c r="K46" s="159">
        <v>19.5</v>
      </c>
      <c r="L46" s="159"/>
      <c r="M46" s="159"/>
      <c r="N46" s="159"/>
      <c r="O46" s="159"/>
      <c r="P46" s="159"/>
      <c r="Q46" s="159"/>
      <c r="R46" s="159"/>
      <c r="S46" s="159">
        <v>19.5</v>
      </c>
      <c r="T46" s="228"/>
      <c r="U46" s="228"/>
      <c r="V46" s="102"/>
      <c r="W46" s="102"/>
      <c r="X46" s="165"/>
    </row>
    <row r="47" ht="27" customHeight="1" spans="1:24">
      <c r="A47" s="21" t="s">
        <v>248</v>
      </c>
      <c r="B47" s="21" t="s">
        <v>254</v>
      </c>
      <c r="C47" s="85" t="s">
        <v>230</v>
      </c>
      <c r="D47" s="155" t="s">
        <v>172</v>
      </c>
      <c r="E47" s="21" t="s">
        <v>270</v>
      </c>
      <c r="F47" s="178">
        <v>93.99</v>
      </c>
      <c r="G47" s="159">
        <v>35.99</v>
      </c>
      <c r="H47" s="159">
        <v>23.99</v>
      </c>
      <c r="I47" s="159">
        <v>12</v>
      </c>
      <c r="J47" s="159"/>
      <c r="K47" s="159">
        <v>58</v>
      </c>
      <c r="L47" s="159"/>
      <c r="M47" s="159"/>
      <c r="N47" s="159"/>
      <c r="O47" s="159"/>
      <c r="P47" s="159"/>
      <c r="Q47" s="159"/>
      <c r="R47" s="159"/>
      <c r="S47" s="159">
        <v>58</v>
      </c>
      <c r="T47" s="228"/>
      <c r="U47" s="228"/>
      <c r="V47" s="102"/>
      <c r="W47" s="102"/>
      <c r="X47" s="165"/>
    </row>
    <row r="48" ht="27" customHeight="1" spans="1:24">
      <c r="A48" s="21" t="s">
        <v>248</v>
      </c>
      <c r="B48" s="21" t="s">
        <v>254</v>
      </c>
      <c r="C48" s="85" t="s">
        <v>230</v>
      </c>
      <c r="D48" s="155" t="s">
        <v>172</v>
      </c>
      <c r="E48" s="21" t="s">
        <v>271</v>
      </c>
      <c r="F48" s="178">
        <v>110.66</v>
      </c>
      <c r="G48" s="159">
        <v>31.66</v>
      </c>
      <c r="H48" s="159">
        <v>23.46</v>
      </c>
      <c r="I48" s="159">
        <v>8.2</v>
      </c>
      <c r="J48" s="159"/>
      <c r="K48" s="159">
        <v>79</v>
      </c>
      <c r="L48" s="159"/>
      <c r="M48" s="159"/>
      <c r="N48" s="159"/>
      <c r="O48" s="159"/>
      <c r="P48" s="159"/>
      <c r="Q48" s="159"/>
      <c r="R48" s="159"/>
      <c r="S48" s="159">
        <v>79</v>
      </c>
      <c r="T48" s="228"/>
      <c r="U48" s="228"/>
      <c r="V48" s="102"/>
      <c r="W48" s="102"/>
      <c r="X48" s="165"/>
    </row>
    <row r="49" ht="27" customHeight="1" spans="1:24">
      <c r="A49" s="21" t="s">
        <v>248</v>
      </c>
      <c r="B49" s="21" t="s">
        <v>254</v>
      </c>
      <c r="C49" s="85" t="s">
        <v>230</v>
      </c>
      <c r="D49" s="155" t="s">
        <v>172</v>
      </c>
      <c r="E49" s="21" t="s">
        <v>272</v>
      </c>
      <c r="F49" s="178">
        <v>124.02</v>
      </c>
      <c r="G49" s="159">
        <v>34.02</v>
      </c>
      <c r="H49" s="159">
        <v>25.06</v>
      </c>
      <c r="I49" s="159">
        <v>8.96</v>
      </c>
      <c r="J49" s="159"/>
      <c r="K49" s="159">
        <v>90</v>
      </c>
      <c r="L49" s="159"/>
      <c r="M49" s="159"/>
      <c r="N49" s="159"/>
      <c r="O49" s="159"/>
      <c r="P49" s="159"/>
      <c r="Q49" s="159"/>
      <c r="R49" s="159"/>
      <c r="S49" s="159">
        <v>90</v>
      </c>
      <c r="T49" s="228"/>
      <c r="U49" s="228"/>
      <c r="V49" s="102"/>
      <c r="W49" s="102"/>
      <c r="X49" s="165"/>
    </row>
    <row r="50" ht="27" customHeight="1" spans="1:24">
      <c r="A50" s="21" t="s">
        <v>248</v>
      </c>
      <c r="B50" s="21" t="s">
        <v>254</v>
      </c>
      <c r="C50" s="85" t="s">
        <v>230</v>
      </c>
      <c r="D50" s="155" t="s">
        <v>172</v>
      </c>
      <c r="E50" s="21" t="s">
        <v>273</v>
      </c>
      <c r="F50" s="178">
        <v>131.72</v>
      </c>
      <c r="G50" s="159">
        <v>50.72</v>
      </c>
      <c r="H50" s="159">
        <v>20.12</v>
      </c>
      <c r="I50" s="159">
        <v>30.6</v>
      </c>
      <c r="J50" s="159"/>
      <c r="K50" s="159">
        <v>81</v>
      </c>
      <c r="L50" s="159"/>
      <c r="M50" s="159"/>
      <c r="N50" s="159"/>
      <c r="O50" s="159"/>
      <c r="P50" s="159"/>
      <c r="Q50" s="159"/>
      <c r="R50" s="159"/>
      <c r="S50" s="159">
        <v>81</v>
      </c>
      <c r="T50" s="228"/>
      <c r="U50" s="228"/>
      <c r="V50" s="102"/>
      <c r="W50" s="102"/>
      <c r="X50" s="165"/>
    </row>
    <row r="51" ht="27" customHeight="1" spans="1:24">
      <c r="A51" s="21" t="s">
        <v>248</v>
      </c>
      <c r="B51" s="21" t="s">
        <v>254</v>
      </c>
      <c r="C51" s="85" t="s">
        <v>230</v>
      </c>
      <c r="D51" s="155" t="s">
        <v>172</v>
      </c>
      <c r="E51" s="21" t="s">
        <v>274</v>
      </c>
      <c r="F51" s="178">
        <v>144.51</v>
      </c>
      <c r="G51" s="159">
        <v>45.51</v>
      </c>
      <c r="H51" s="159">
        <v>26.51</v>
      </c>
      <c r="I51" s="159">
        <v>19</v>
      </c>
      <c r="J51" s="159"/>
      <c r="K51" s="159">
        <v>99</v>
      </c>
      <c r="L51" s="159"/>
      <c r="M51" s="159"/>
      <c r="N51" s="159"/>
      <c r="O51" s="159"/>
      <c r="P51" s="159"/>
      <c r="Q51" s="159"/>
      <c r="R51" s="159"/>
      <c r="S51" s="159">
        <v>99</v>
      </c>
      <c r="T51" s="228"/>
      <c r="U51" s="228"/>
      <c r="V51" s="102"/>
      <c r="W51" s="102"/>
      <c r="X51" s="165"/>
    </row>
    <row r="52" ht="27" customHeight="1" spans="1:24">
      <c r="A52" s="21" t="s">
        <v>248</v>
      </c>
      <c r="B52" s="21" t="s">
        <v>254</v>
      </c>
      <c r="C52" s="85" t="s">
        <v>230</v>
      </c>
      <c r="D52" s="155" t="s">
        <v>172</v>
      </c>
      <c r="E52" s="21" t="s">
        <v>275</v>
      </c>
      <c r="F52" s="178">
        <v>103.44</v>
      </c>
      <c r="G52" s="159">
        <v>40.44</v>
      </c>
      <c r="H52" s="159">
        <v>26.3</v>
      </c>
      <c r="I52" s="159">
        <v>14.14</v>
      </c>
      <c r="J52" s="159"/>
      <c r="K52" s="159">
        <v>63</v>
      </c>
      <c r="L52" s="159"/>
      <c r="M52" s="159"/>
      <c r="N52" s="159"/>
      <c r="O52" s="159"/>
      <c r="P52" s="159"/>
      <c r="Q52" s="159"/>
      <c r="R52" s="159"/>
      <c r="S52" s="159">
        <v>63</v>
      </c>
      <c r="T52" s="228"/>
      <c r="U52" s="228"/>
      <c r="V52" s="102"/>
      <c r="W52" s="102"/>
      <c r="X52" s="165"/>
    </row>
    <row r="53" ht="27" customHeight="1" spans="1:24">
      <c r="A53" s="21" t="s">
        <v>248</v>
      </c>
      <c r="B53" s="21" t="s">
        <v>254</v>
      </c>
      <c r="C53" s="85" t="s">
        <v>230</v>
      </c>
      <c r="D53" s="155" t="s">
        <v>172</v>
      </c>
      <c r="E53" s="21" t="s">
        <v>276</v>
      </c>
      <c r="F53" s="178">
        <v>72.9</v>
      </c>
      <c r="G53" s="159">
        <v>38.9</v>
      </c>
      <c r="H53" s="159">
        <v>26.1</v>
      </c>
      <c r="I53" s="159">
        <v>12.8</v>
      </c>
      <c r="J53" s="159"/>
      <c r="K53" s="159">
        <v>34</v>
      </c>
      <c r="L53" s="159"/>
      <c r="M53" s="159"/>
      <c r="N53" s="159"/>
      <c r="O53" s="159"/>
      <c r="P53" s="159"/>
      <c r="Q53" s="159"/>
      <c r="R53" s="159"/>
      <c r="S53" s="159">
        <v>34</v>
      </c>
      <c r="T53" s="228"/>
      <c r="U53" s="228"/>
      <c r="V53" s="102"/>
      <c r="W53" s="102"/>
      <c r="X53" s="165"/>
    </row>
    <row r="54" ht="27" customHeight="1" spans="1:24">
      <c r="A54" s="21" t="s">
        <v>248</v>
      </c>
      <c r="B54" s="21" t="s">
        <v>254</v>
      </c>
      <c r="C54" s="85" t="s">
        <v>230</v>
      </c>
      <c r="D54" s="155" t="s">
        <v>172</v>
      </c>
      <c r="E54" s="21" t="s">
        <v>277</v>
      </c>
      <c r="F54" s="178">
        <v>266.24</v>
      </c>
      <c r="G54" s="159">
        <v>46.24</v>
      </c>
      <c r="H54" s="159">
        <v>22.45</v>
      </c>
      <c r="I54" s="159">
        <v>23.79</v>
      </c>
      <c r="J54" s="159"/>
      <c r="K54" s="159">
        <v>220</v>
      </c>
      <c r="L54" s="159"/>
      <c r="M54" s="159"/>
      <c r="N54" s="159"/>
      <c r="O54" s="159"/>
      <c r="P54" s="159"/>
      <c r="Q54" s="159"/>
      <c r="R54" s="159"/>
      <c r="S54" s="159">
        <v>220</v>
      </c>
      <c r="T54" s="228"/>
      <c r="U54" s="228"/>
      <c r="V54" s="102"/>
      <c r="W54" s="102"/>
      <c r="X54" s="165"/>
    </row>
    <row r="55" ht="27" customHeight="1" spans="1:24">
      <c r="A55" s="21" t="s">
        <v>248</v>
      </c>
      <c r="B55" s="21" t="s">
        <v>254</v>
      </c>
      <c r="C55" s="85" t="s">
        <v>230</v>
      </c>
      <c r="D55" s="155" t="s">
        <v>172</v>
      </c>
      <c r="E55" s="21" t="s">
        <v>278</v>
      </c>
      <c r="F55" s="178">
        <v>108.6</v>
      </c>
      <c r="G55" s="159">
        <v>32.6</v>
      </c>
      <c r="H55" s="159">
        <v>22.28</v>
      </c>
      <c r="I55" s="159">
        <v>10.32</v>
      </c>
      <c r="J55" s="159"/>
      <c r="K55" s="159">
        <v>76</v>
      </c>
      <c r="L55" s="159"/>
      <c r="M55" s="159"/>
      <c r="N55" s="159"/>
      <c r="O55" s="159"/>
      <c r="P55" s="159"/>
      <c r="Q55" s="159"/>
      <c r="R55" s="159"/>
      <c r="S55" s="159">
        <v>76</v>
      </c>
      <c r="T55" s="228"/>
      <c r="U55" s="228"/>
      <c r="V55" s="102"/>
      <c r="W55" s="102"/>
      <c r="X55" s="165"/>
    </row>
    <row r="56" ht="27" customHeight="1" spans="1:24">
      <c r="A56" s="21" t="s">
        <v>248</v>
      </c>
      <c r="B56" s="21" t="s">
        <v>254</v>
      </c>
      <c r="C56" s="85" t="s">
        <v>230</v>
      </c>
      <c r="D56" s="155" t="s">
        <v>172</v>
      </c>
      <c r="E56" s="21" t="s">
        <v>279</v>
      </c>
      <c r="F56" s="178">
        <v>104.85</v>
      </c>
      <c r="G56" s="159">
        <v>35.85</v>
      </c>
      <c r="H56" s="159">
        <v>24.1</v>
      </c>
      <c r="I56" s="159">
        <v>11.75</v>
      </c>
      <c r="J56" s="159"/>
      <c r="K56" s="159">
        <v>69</v>
      </c>
      <c r="L56" s="159"/>
      <c r="M56" s="159"/>
      <c r="N56" s="159"/>
      <c r="O56" s="159"/>
      <c r="P56" s="159"/>
      <c r="Q56" s="159"/>
      <c r="R56" s="159"/>
      <c r="S56" s="159">
        <v>69</v>
      </c>
      <c r="T56" s="228"/>
      <c r="U56" s="228"/>
      <c r="V56" s="102"/>
      <c r="W56" s="102"/>
      <c r="X56" s="165"/>
    </row>
    <row r="57" ht="27" customHeight="1" spans="1:24">
      <c r="A57" s="21" t="s">
        <v>248</v>
      </c>
      <c r="B57" s="21" t="s">
        <v>254</v>
      </c>
      <c r="C57" s="85" t="s">
        <v>230</v>
      </c>
      <c r="D57" s="155" t="s">
        <v>172</v>
      </c>
      <c r="E57" s="21" t="s">
        <v>280</v>
      </c>
      <c r="F57" s="178">
        <v>42.32</v>
      </c>
      <c r="G57" s="159">
        <v>33.32</v>
      </c>
      <c r="H57" s="159">
        <v>20.32</v>
      </c>
      <c r="I57" s="159">
        <v>13</v>
      </c>
      <c r="J57" s="159"/>
      <c r="K57" s="159">
        <v>9</v>
      </c>
      <c r="L57" s="159"/>
      <c r="M57" s="159"/>
      <c r="N57" s="159"/>
      <c r="O57" s="159"/>
      <c r="P57" s="159"/>
      <c r="Q57" s="159"/>
      <c r="R57" s="159"/>
      <c r="S57" s="159">
        <v>9</v>
      </c>
      <c r="T57" s="228"/>
      <c r="U57" s="228"/>
      <c r="V57" s="102"/>
      <c r="W57" s="102"/>
      <c r="X57" s="165"/>
    </row>
    <row r="58" ht="27" customHeight="1" spans="1:24">
      <c r="A58" s="21" t="s">
        <v>248</v>
      </c>
      <c r="B58" s="21" t="s">
        <v>254</v>
      </c>
      <c r="C58" s="85" t="s">
        <v>230</v>
      </c>
      <c r="D58" s="155" t="s">
        <v>172</v>
      </c>
      <c r="E58" s="21" t="s">
        <v>281</v>
      </c>
      <c r="F58" s="178">
        <v>178</v>
      </c>
      <c r="G58" s="159">
        <v>64.74</v>
      </c>
      <c r="H58" s="159">
        <v>46.2</v>
      </c>
      <c r="I58" s="159">
        <v>18.54</v>
      </c>
      <c r="J58" s="159"/>
      <c r="K58" s="159">
        <v>113.26</v>
      </c>
      <c r="L58" s="159"/>
      <c r="M58" s="159"/>
      <c r="N58" s="159"/>
      <c r="O58" s="159"/>
      <c r="P58" s="159"/>
      <c r="Q58" s="159"/>
      <c r="R58" s="159"/>
      <c r="S58" s="159">
        <v>113.26</v>
      </c>
      <c r="T58" s="228"/>
      <c r="U58" s="228"/>
      <c r="V58" s="102"/>
      <c r="W58" s="102"/>
      <c r="X58" s="165"/>
    </row>
    <row r="59" ht="27" customHeight="1" spans="1:24">
      <c r="A59" s="21" t="s">
        <v>248</v>
      </c>
      <c r="B59" s="21" t="s">
        <v>254</v>
      </c>
      <c r="C59" s="85" t="s">
        <v>230</v>
      </c>
      <c r="D59" s="155" t="s">
        <v>172</v>
      </c>
      <c r="E59" s="21" t="s">
        <v>282</v>
      </c>
      <c r="F59" s="178">
        <v>99.14</v>
      </c>
      <c r="G59" s="159">
        <v>44.64</v>
      </c>
      <c r="H59" s="159">
        <v>27.74</v>
      </c>
      <c r="I59" s="159">
        <v>16.9</v>
      </c>
      <c r="J59" s="159"/>
      <c r="K59" s="159">
        <v>54.5</v>
      </c>
      <c r="L59" s="159"/>
      <c r="M59" s="159"/>
      <c r="N59" s="159"/>
      <c r="O59" s="159"/>
      <c r="P59" s="159"/>
      <c r="Q59" s="159"/>
      <c r="R59" s="159"/>
      <c r="S59" s="159">
        <v>54.5</v>
      </c>
      <c r="T59" s="228"/>
      <c r="U59" s="228"/>
      <c r="V59" s="102"/>
      <c r="W59" s="102"/>
      <c r="X59" s="165"/>
    </row>
    <row r="60" ht="27" customHeight="1" spans="1:24">
      <c r="A60" s="21" t="s">
        <v>248</v>
      </c>
      <c r="B60" s="21" t="s">
        <v>254</v>
      </c>
      <c r="C60" s="85" t="s">
        <v>230</v>
      </c>
      <c r="D60" s="155" t="s">
        <v>172</v>
      </c>
      <c r="E60" s="21" t="s">
        <v>283</v>
      </c>
      <c r="F60" s="178">
        <v>67.08</v>
      </c>
      <c r="G60" s="159">
        <v>27.08</v>
      </c>
      <c r="H60" s="159">
        <v>18.68</v>
      </c>
      <c r="I60" s="159">
        <v>8.4</v>
      </c>
      <c r="J60" s="159"/>
      <c r="K60" s="159">
        <v>40</v>
      </c>
      <c r="L60" s="159"/>
      <c r="M60" s="159"/>
      <c r="N60" s="159"/>
      <c r="O60" s="159"/>
      <c r="P60" s="159"/>
      <c r="Q60" s="159"/>
      <c r="R60" s="159"/>
      <c r="S60" s="159">
        <v>40</v>
      </c>
      <c r="T60" s="228"/>
      <c r="U60" s="228"/>
      <c r="V60" s="102"/>
      <c r="W60" s="102"/>
      <c r="X60" s="165"/>
    </row>
  </sheetData>
  <mergeCells count="27">
    <mergeCell ref="A2:X2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  <mergeCell ref="X4:X6"/>
  </mergeCells>
  <printOptions horizontalCentered="1"/>
  <pageMargins left="0.39" right="0.39" top="0.5" bottom="0.47" header="0.39" footer="0.39"/>
  <pageSetup paperSize="9" scale="65" orientation="landscape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N22"/>
  <sheetViews>
    <sheetView showGridLines="0" showZeros="0" zoomScaleSheetLayoutView="60" workbookViewId="0">
      <selection activeCell="C20" sqref="C20"/>
    </sheetView>
  </sheetViews>
  <sheetFormatPr defaultColWidth="6.83333333333333" defaultRowHeight="23.1" customHeight="1"/>
  <cols>
    <col min="1" max="1" width="31.1666666666667" style="311" customWidth="1"/>
    <col min="2" max="2" width="33.6666666666667" style="311" customWidth="1"/>
    <col min="3" max="3" width="21.5" style="311" customWidth="1"/>
    <col min="4" max="4" width="21.3333333333333" style="311" customWidth="1"/>
    <col min="5" max="6" width="11" style="311" customWidth="1"/>
    <col min="7" max="8" width="10" style="311" customWidth="1"/>
    <col min="9" max="9" width="10.3333333333333" style="311" customWidth="1"/>
    <col min="10" max="10" width="11.6666666666667" style="311" customWidth="1"/>
    <col min="11" max="13" width="10.1666666666667" style="311" customWidth="1"/>
    <col min="14" max="16384" width="6.83333333333333" style="142"/>
  </cols>
  <sheetData>
    <row r="1" customHeight="1" spans="13:14">
      <c r="M1" s="117" t="s">
        <v>14</v>
      </c>
      <c r="N1" s="152"/>
    </row>
    <row r="2" customHeight="1" spans="1:14">
      <c r="A2" s="68" t="s">
        <v>470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152"/>
    </row>
    <row r="3" customHeight="1" spans="1:14">
      <c r="A3" s="117"/>
      <c r="B3" s="117"/>
      <c r="C3" s="117"/>
      <c r="D3" s="117"/>
      <c r="E3" s="117"/>
      <c r="F3" s="117"/>
      <c r="G3" s="117"/>
      <c r="H3" s="117"/>
      <c r="I3" s="117"/>
      <c r="J3" s="117"/>
      <c r="M3" s="319" t="s">
        <v>153</v>
      </c>
      <c r="N3" s="152"/>
    </row>
    <row r="4" customHeight="1" spans="1:14">
      <c r="A4" s="72" t="s">
        <v>155</v>
      </c>
      <c r="B4" s="72" t="s">
        <v>471</v>
      </c>
      <c r="C4" s="72" t="s">
        <v>463</v>
      </c>
      <c r="D4" s="145" t="s">
        <v>472</v>
      </c>
      <c r="E4" s="72" t="s">
        <v>473</v>
      </c>
      <c r="F4" s="72"/>
      <c r="G4" s="72"/>
      <c r="H4" s="72"/>
      <c r="I4" s="72" t="s">
        <v>474</v>
      </c>
      <c r="J4" s="72" t="s">
        <v>475</v>
      </c>
      <c r="K4" s="72"/>
      <c r="L4" s="72"/>
      <c r="M4" s="72"/>
      <c r="N4" s="152"/>
    </row>
    <row r="5" customHeight="1" spans="1:14">
      <c r="A5" s="72"/>
      <c r="B5" s="72"/>
      <c r="C5" s="72"/>
      <c r="D5" s="72"/>
      <c r="E5" s="74" t="s">
        <v>476</v>
      </c>
      <c r="F5" s="72" t="s">
        <v>477</v>
      </c>
      <c r="G5" s="72" t="s">
        <v>478</v>
      </c>
      <c r="H5" s="72" t="s">
        <v>479</v>
      </c>
      <c r="I5" s="72"/>
      <c r="J5" s="72" t="s">
        <v>171</v>
      </c>
      <c r="K5" s="72" t="s">
        <v>480</v>
      </c>
      <c r="L5" s="206" t="s">
        <v>481</v>
      </c>
      <c r="M5" s="285" t="s">
        <v>482</v>
      </c>
      <c r="N5" s="152"/>
    </row>
    <row r="6" ht="30.75" customHeight="1" spans="1:14">
      <c r="A6" s="72"/>
      <c r="B6" s="72"/>
      <c r="C6" s="72"/>
      <c r="D6" s="72"/>
      <c r="E6" s="74"/>
      <c r="F6" s="72"/>
      <c r="G6" s="72"/>
      <c r="H6" s="72"/>
      <c r="I6" s="72"/>
      <c r="J6" s="72"/>
      <c r="K6" s="72"/>
      <c r="L6" s="175"/>
      <c r="M6" s="15"/>
      <c r="N6" s="152"/>
    </row>
    <row r="7" ht="30.75" customHeight="1" spans="1:14">
      <c r="A7" s="312" t="s">
        <v>170</v>
      </c>
      <c r="B7" s="312" t="s">
        <v>170</v>
      </c>
      <c r="C7" s="312" t="s">
        <v>170</v>
      </c>
      <c r="D7" s="312" t="s">
        <v>170</v>
      </c>
      <c r="E7" s="313">
        <v>1</v>
      </c>
      <c r="F7" s="313">
        <v>2</v>
      </c>
      <c r="G7" s="313">
        <v>3</v>
      </c>
      <c r="H7" s="313">
        <v>4</v>
      </c>
      <c r="I7" s="313">
        <v>5</v>
      </c>
      <c r="J7" s="313">
        <v>6</v>
      </c>
      <c r="K7" s="313">
        <v>7</v>
      </c>
      <c r="L7" s="313">
        <v>8</v>
      </c>
      <c r="M7" s="313">
        <v>9</v>
      </c>
      <c r="N7" s="152"/>
    </row>
    <row r="8" ht="30.75" customHeight="1" spans="1:14">
      <c r="A8" s="314" t="s">
        <v>483</v>
      </c>
      <c r="B8" s="315" t="s">
        <v>484</v>
      </c>
      <c r="C8" s="315" t="s">
        <v>485</v>
      </c>
      <c r="D8" s="72" t="s">
        <v>486</v>
      </c>
      <c r="E8" s="316">
        <v>48</v>
      </c>
      <c r="F8" s="316">
        <v>48</v>
      </c>
      <c r="G8" s="316"/>
      <c r="H8" s="316"/>
      <c r="I8" s="316"/>
      <c r="J8" s="316"/>
      <c r="K8" s="316"/>
      <c r="L8" s="316"/>
      <c r="M8" s="316"/>
      <c r="N8" s="152"/>
    </row>
    <row r="9" ht="30.75" customHeight="1" spans="1:14">
      <c r="A9" s="121"/>
      <c r="B9" s="85" t="s">
        <v>171</v>
      </c>
      <c r="C9" s="317"/>
      <c r="D9" s="121"/>
      <c r="E9" s="102">
        <v>48</v>
      </c>
      <c r="F9" s="102">
        <v>48</v>
      </c>
      <c r="G9" s="102"/>
      <c r="H9" s="102"/>
      <c r="I9" s="102"/>
      <c r="J9" s="102"/>
      <c r="K9" s="102"/>
      <c r="L9" s="102"/>
      <c r="M9" s="320"/>
      <c r="N9" s="152"/>
    </row>
    <row r="10" ht="30.75" customHeight="1" spans="1:14">
      <c r="A10" s="315"/>
      <c r="B10" s="315"/>
      <c r="C10" s="315"/>
      <c r="D10" s="315"/>
      <c r="E10" s="314"/>
      <c r="F10" s="314"/>
      <c r="G10" s="314"/>
      <c r="H10" s="314"/>
      <c r="I10" s="314"/>
      <c r="J10" s="314"/>
      <c r="K10" s="314"/>
      <c r="L10" s="314"/>
      <c r="M10" s="314"/>
      <c r="N10" s="152"/>
    </row>
    <row r="11" ht="30.75" customHeight="1" spans="1:14">
      <c r="A11" s="315"/>
      <c r="B11" s="315"/>
      <c r="C11" s="315"/>
      <c r="D11" s="315"/>
      <c r="E11" s="314"/>
      <c r="F11" s="314"/>
      <c r="G11" s="314"/>
      <c r="H11" s="314"/>
      <c r="I11" s="314"/>
      <c r="J11" s="314"/>
      <c r="K11" s="314"/>
      <c r="L11" s="314"/>
      <c r="M11" s="314"/>
      <c r="N11" s="152"/>
    </row>
    <row r="12" ht="30.75" customHeight="1" spans="1:14">
      <c r="A12" s="315"/>
      <c r="B12" s="315"/>
      <c r="C12" s="315"/>
      <c r="D12" s="315"/>
      <c r="E12" s="314"/>
      <c r="F12" s="314"/>
      <c r="G12" s="314"/>
      <c r="H12" s="314"/>
      <c r="I12" s="314"/>
      <c r="J12" s="314"/>
      <c r="K12" s="314"/>
      <c r="L12" s="314"/>
      <c r="M12" s="314"/>
      <c r="N12" s="152"/>
    </row>
    <row r="13" ht="30.75" customHeight="1" spans="1:14">
      <c r="A13" s="315"/>
      <c r="B13" s="315"/>
      <c r="C13" s="315"/>
      <c r="D13" s="315"/>
      <c r="E13" s="314"/>
      <c r="F13" s="314"/>
      <c r="G13" s="314"/>
      <c r="H13" s="314"/>
      <c r="I13" s="314"/>
      <c r="J13" s="314"/>
      <c r="K13" s="314"/>
      <c r="L13" s="314"/>
      <c r="M13" s="314"/>
      <c r="N13" s="152"/>
    </row>
    <row r="14" ht="37.5" customHeight="1" spans="1:13">
      <c r="A14" s="121"/>
      <c r="B14" s="85"/>
      <c r="C14" s="317"/>
      <c r="D14" s="121"/>
      <c r="E14" s="102"/>
      <c r="F14" s="102"/>
      <c r="G14" s="102"/>
      <c r="H14" s="102"/>
      <c r="I14" s="102"/>
      <c r="J14" s="102"/>
      <c r="K14" s="102"/>
      <c r="L14" s="102"/>
      <c r="M14" s="320"/>
    </row>
    <row r="15" ht="23.25" customHeight="1"/>
    <row r="16" customHeight="1" spans="2:10">
      <c r="B16" s="318"/>
      <c r="C16" s="318"/>
      <c r="D16" s="318"/>
      <c r="E16" s="318"/>
      <c r="F16" s="318"/>
      <c r="G16" s="318"/>
      <c r="H16" s="318"/>
      <c r="I16" s="318"/>
      <c r="J16" s="318"/>
    </row>
    <row r="17" customHeight="1" spans="2:10">
      <c r="B17" s="318"/>
      <c r="C17" s="318"/>
      <c r="D17" s="318"/>
      <c r="E17" s="318"/>
      <c r="F17" s="318"/>
      <c r="G17" s="318"/>
      <c r="H17" s="318"/>
      <c r="I17" s="318"/>
      <c r="J17" s="318"/>
    </row>
    <row r="18" customHeight="1" spans="2:14">
      <c r="B18" s="318"/>
      <c r="C18" s="318"/>
      <c r="D18" s="318"/>
      <c r="E18" s="318"/>
      <c r="F18" s="318"/>
      <c r="G18" s="318"/>
      <c r="H18" s="318"/>
      <c r="I18" s="318"/>
      <c r="J18" s="318"/>
      <c r="N18" s="152"/>
    </row>
    <row r="19" customHeight="1" spans="14:14">
      <c r="N19" s="152"/>
    </row>
    <row r="20" customHeight="1" spans="14:14">
      <c r="N20" s="152"/>
    </row>
    <row r="21" customHeight="1" spans="14:14">
      <c r="N21" s="152"/>
    </row>
    <row r="22" customHeight="1" spans="14:14">
      <c r="N22" s="152"/>
    </row>
  </sheetData>
  <mergeCells count="17">
    <mergeCell ref="A2:M2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B16:J18"/>
  </mergeCells>
  <printOptions horizontalCentered="1"/>
  <pageMargins left="0.39" right="0.39" top="0.59" bottom="0.59" header="0.39" footer="0.39"/>
  <pageSetup paperSize="9" scale="77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4"/>
  <sheetViews>
    <sheetView showGridLines="0" showZeros="0" workbookViewId="0">
      <pane xSplit="9" ySplit="7" topLeftCell="J8" activePane="bottomRight" state="frozen"/>
      <selection/>
      <selection pane="topRight"/>
      <selection pane="bottomLeft"/>
      <selection pane="bottomRight" activeCell="Y14" sqref="Y14"/>
    </sheetView>
  </sheetViews>
  <sheetFormatPr defaultColWidth="6.83333333333333" defaultRowHeight="12.75" customHeight="1"/>
  <cols>
    <col min="1" max="4" width="5.66666666666667" style="163" customWidth="1"/>
    <col min="5" max="5" width="36.8333333333333" style="163" customWidth="1"/>
    <col min="6" max="6" width="13.6666666666667" style="163" customWidth="1"/>
    <col min="7" max="8" width="11" style="163" customWidth="1"/>
    <col min="9" max="9" width="11.3333333333333" style="292" customWidth="1"/>
    <col min="10" max="10" width="9.83333333333333" style="292" customWidth="1"/>
    <col min="11" max="11" width="10.6666666666667" style="292" customWidth="1"/>
    <col min="12" max="12" width="11.1666666666667" style="293" customWidth="1"/>
    <col min="13" max="13" width="10" style="293" customWidth="1"/>
    <col min="14" max="14" width="11.5" style="292" customWidth="1"/>
    <col min="15" max="15" width="10.5" style="292" customWidth="1"/>
    <col min="16" max="17" width="7.66666666666667" style="292" customWidth="1"/>
    <col min="18" max="18" width="8.5" style="292" customWidth="1"/>
    <col min="19" max="19" width="8.33333333333333" style="163" customWidth="1"/>
    <col min="20" max="20" width="10" style="163" customWidth="1"/>
    <col min="21" max="16384" width="6.83333333333333" style="163"/>
  </cols>
  <sheetData>
    <row r="1" ht="23.1" customHeight="1" spans="1:25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N1" s="66"/>
      <c r="O1" s="66"/>
      <c r="P1" s="66"/>
      <c r="Q1" s="66"/>
      <c r="R1" s="66"/>
      <c r="S1" s="212" t="s">
        <v>32</v>
      </c>
      <c r="T1" s="212"/>
      <c r="U1" s="90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ht="23.1" customHeight="1" spans="1:252">
      <c r="A2" s="68" t="s">
        <v>63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ht="23.1" customHeight="1" spans="6:252">
      <c r="F3" s="69"/>
      <c r="G3" s="69"/>
      <c r="H3" s="70"/>
      <c r="I3" s="70"/>
      <c r="J3" s="70"/>
      <c r="K3" s="70"/>
      <c r="N3" s="70"/>
      <c r="O3" s="70"/>
      <c r="P3" s="70"/>
      <c r="Q3" s="70"/>
      <c r="R3" s="70"/>
      <c r="S3" s="92" t="s">
        <v>153</v>
      </c>
      <c r="T3" s="93"/>
      <c r="U3" s="94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ht="23.1" customHeight="1" spans="1:252">
      <c r="A4" s="73" t="s">
        <v>209</v>
      </c>
      <c r="B4" s="73"/>
      <c r="C4" s="73"/>
      <c r="D4" s="166" t="s">
        <v>154</v>
      </c>
      <c r="E4" s="48" t="s">
        <v>210</v>
      </c>
      <c r="F4" s="139" t="s">
        <v>211</v>
      </c>
      <c r="G4" s="95" t="s">
        <v>487</v>
      </c>
      <c r="H4" s="8"/>
      <c r="I4" s="8"/>
      <c r="J4" s="8"/>
      <c r="K4" s="9"/>
      <c r="L4" s="48" t="s">
        <v>488</v>
      </c>
      <c r="M4" s="48"/>
      <c r="N4" s="48"/>
      <c r="O4" s="48"/>
      <c r="P4" s="48"/>
      <c r="Q4" s="48"/>
      <c r="R4" s="48"/>
      <c r="S4" s="48"/>
      <c r="T4" s="284" t="s">
        <v>489</v>
      </c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ht="19.5" customHeight="1" spans="1:252">
      <c r="A5" s="72" t="s">
        <v>213</v>
      </c>
      <c r="B5" s="73" t="s">
        <v>214</v>
      </c>
      <c r="C5" s="73" t="s">
        <v>215</v>
      </c>
      <c r="D5" s="166"/>
      <c r="E5" s="48"/>
      <c r="F5" s="139"/>
      <c r="G5" s="8"/>
      <c r="H5" s="8"/>
      <c r="I5" s="8"/>
      <c r="J5" s="8"/>
      <c r="K5" s="9"/>
      <c r="L5" s="48"/>
      <c r="M5" s="48"/>
      <c r="N5" s="48"/>
      <c r="O5" s="48"/>
      <c r="P5" s="48"/>
      <c r="Q5" s="48"/>
      <c r="R5" s="48"/>
      <c r="S5" s="48"/>
      <c r="T5" s="42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ht="39.75" customHeight="1" spans="1:252">
      <c r="A6" s="72"/>
      <c r="B6" s="73"/>
      <c r="C6" s="73"/>
      <c r="D6" s="166"/>
      <c r="E6" s="48"/>
      <c r="F6" s="139"/>
      <c r="G6" s="45" t="s">
        <v>171</v>
      </c>
      <c r="H6" s="45" t="s">
        <v>490</v>
      </c>
      <c r="I6" s="298" t="s">
        <v>491</v>
      </c>
      <c r="J6" s="298" t="s">
        <v>492</v>
      </c>
      <c r="K6" s="299" t="s">
        <v>493</v>
      </c>
      <c r="L6" s="48" t="s">
        <v>476</v>
      </c>
      <c r="M6" s="300" t="s">
        <v>288</v>
      </c>
      <c r="N6" s="48" t="s">
        <v>494</v>
      </c>
      <c r="O6" s="298" t="s">
        <v>495</v>
      </c>
      <c r="P6" s="298" t="s">
        <v>496</v>
      </c>
      <c r="Q6" s="298" t="s">
        <v>497</v>
      </c>
      <c r="R6" s="298" t="s">
        <v>498</v>
      </c>
      <c r="S6" s="45" t="s">
        <v>499</v>
      </c>
      <c r="T6" s="8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ht="23.1" customHeight="1" spans="1:252">
      <c r="A7" s="120" t="s">
        <v>170</v>
      </c>
      <c r="B7" s="120" t="s">
        <v>170</v>
      </c>
      <c r="C7" s="120" t="s">
        <v>170</v>
      </c>
      <c r="D7" s="120" t="s">
        <v>170</v>
      </c>
      <c r="E7" s="168" t="s">
        <v>170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301">
        <v>7</v>
      </c>
      <c r="M7" s="301">
        <v>8</v>
      </c>
      <c r="N7" s="302">
        <v>9</v>
      </c>
      <c r="O7" s="96">
        <v>10</v>
      </c>
      <c r="P7" s="96">
        <v>11</v>
      </c>
      <c r="Q7" s="96">
        <v>12</v>
      </c>
      <c r="R7" s="96">
        <v>13</v>
      </c>
      <c r="S7" s="96">
        <v>14</v>
      </c>
      <c r="T7" s="96">
        <v>15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ht="32.25" customHeight="1" spans="1:252">
      <c r="A8" s="21"/>
      <c r="B8" s="21"/>
      <c r="C8" s="85"/>
      <c r="D8" s="155"/>
      <c r="E8" s="226" t="s">
        <v>171</v>
      </c>
      <c r="F8" s="294">
        <f>SUM(F9:F46)</f>
        <v>2267.65</v>
      </c>
      <c r="G8" s="294">
        <f t="shared" ref="G8:T8" si="0">SUM(G9:G46)</f>
        <v>1464.35</v>
      </c>
      <c r="H8" s="294">
        <f t="shared" si="0"/>
        <v>829.84</v>
      </c>
      <c r="I8" s="294">
        <f t="shared" si="0"/>
        <v>241.73</v>
      </c>
      <c r="J8" s="294">
        <f t="shared" si="0"/>
        <v>215.6</v>
      </c>
      <c r="K8" s="294">
        <f t="shared" si="0"/>
        <v>177.18</v>
      </c>
      <c r="L8" s="294">
        <f t="shared" si="0"/>
        <v>462.84</v>
      </c>
      <c r="M8" s="294">
        <f t="shared" si="0"/>
        <v>215.67</v>
      </c>
      <c r="N8" s="294">
        <f t="shared" si="0"/>
        <v>187.91</v>
      </c>
      <c r="O8" s="294">
        <f t="shared" si="0"/>
        <v>47.22</v>
      </c>
      <c r="P8" s="294">
        <f t="shared" si="0"/>
        <v>1.02</v>
      </c>
      <c r="Q8" s="294">
        <f t="shared" si="0"/>
        <v>6.34</v>
      </c>
      <c r="R8" s="294">
        <f t="shared" si="0"/>
        <v>4.68</v>
      </c>
      <c r="S8" s="294">
        <f t="shared" si="0"/>
        <v>0</v>
      </c>
      <c r="T8" s="178">
        <f t="shared" si="0"/>
        <v>340.46</v>
      </c>
      <c r="U8" s="55"/>
      <c r="V8" s="306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ht="32.25" customHeight="1" spans="1:252">
      <c r="A9" s="21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294">
        <f>G9+L9+T9</f>
        <v>395.7</v>
      </c>
      <c r="G9" s="294">
        <f>SUM(H9:K9)</f>
        <v>294.07</v>
      </c>
      <c r="H9" s="154">
        <v>121.97</v>
      </c>
      <c r="I9" s="154">
        <v>100.1</v>
      </c>
      <c r="J9" s="154">
        <v>72</v>
      </c>
      <c r="K9" s="154">
        <f t="shared" ref="H9:T9" si="1">SUM(K10:K11)</f>
        <v>0</v>
      </c>
      <c r="L9" s="294">
        <f>SUM(M9:S9)</f>
        <v>45.81</v>
      </c>
      <c r="M9" s="154">
        <v>45.81</v>
      </c>
      <c r="N9" s="154"/>
      <c r="O9" s="154">
        <f t="shared" si="1"/>
        <v>0</v>
      </c>
      <c r="P9" s="154">
        <f t="shared" si="1"/>
        <v>0</v>
      </c>
      <c r="Q9" s="154">
        <f t="shared" si="1"/>
        <v>0</v>
      </c>
      <c r="R9" s="154">
        <f t="shared" si="1"/>
        <v>0</v>
      </c>
      <c r="S9" s="154">
        <f t="shared" si="1"/>
        <v>0</v>
      </c>
      <c r="T9" s="281">
        <v>55.82</v>
      </c>
      <c r="U9" s="55"/>
      <c r="V9" s="306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ht="32.25" customHeight="1" spans="1:252">
      <c r="A10" s="21" t="s">
        <v>219</v>
      </c>
      <c r="B10" s="21" t="s">
        <v>222</v>
      </c>
      <c r="C10" s="85" t="s">
        <v>220</v>
      </c>
      <c r="D10" s="155" t="s">
        <v>172</v>
      </c>
      <c r="E10" s="146" t="s">
        <v>224</v>
      </c>
      <c r="F10" s="294">
        <f>G10+L10+T10</f>
        <v>38.78</v>
      </c>
      <c r="G10" s="294">
        <f>SUM(H10:K10)</f>
        <v>34.13</v>
      </c>
      <c r="H10" s="154">
        <v>14.53</v>
      </c>
      <c r="I10" s="154">
        <v>12.4</v>
      </c>
      <c r="J10" s="154">
        <v>7.2</v>
      </c>
      <c r="K10" s="154"/>
      <c r="L10" s="294">
        <f>SUM(M10:S10)</f>
        <v>4.65</v>
      </c>
      <c r="M10" s="154">
        <v>4.65</v>
      </c>
      <c r="N10" s="154"/>
      <c r="O10" s="154"/>
      <c r="P10" s="154"/>
      <c r="Q10" s="154"/>
      <c r="R10" s="154"/>
      <c r="S10" s="154"/>
      <c r="T10" s="307"/>
      <c r="U10" s="55"/>
      <c r="V10" s="306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ht="32.25" customHeight="1" spans="1:252">
      <c r="A11" s="21" t="s">
        <v>228</v>
      </c>
      <c r="B11" s="21" t="s">
        <v>230</v>
      </c>
      <c r="C11" s="85" t="s">
        <v>220</v>
      </c>
      <c r="D11" s="155" t="s">
        <v>172</v>
      </c>
      <c r="E11" s="146" t="s">
        <v>232</v>
      </c>
      <c r="F11" s="294">
        <f>G11+L11+T11</f>
        <v>12.15</v>
      </c>
      <c r="G11" s="294">
        <f>SUM(H11:K11)</f>
        <v>12.15</v>
      </c>
      <c r="H11" s="154"/>
      <c r="I11" s="154">
        <v>12.15</v>
      </c>
      <c r="J11" s="154"/>
      <c r="K11" s="154"/>
      <c r="L11" s="294">
        <f>SUM(M11:S11)</f>
        <v>0</v>
      </c>
      <c r="M11" s="154"/>
      <c r="N11" s="154"/>
      <c r="O11" s="154"/>
      <c r="P11" s="154"/>
      <c r="Q11" s="154"/>
      <c r="R11" s="154"/>
      <c r="S11" s="154"/>
      <c r="T11" s="281"/>
      <c r="U11" s="55"/>
      <c r="V11" s="306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ht="32.25" customHeight="1" spans="1:249">
      <c r="A12" s="21" t="s">
        <v>228</v>
      </c>
      <c r="B12" s="21" t="s">
        <v>230</v>
      </c>
      <c r="C12" s="85" t="s">
        <v>230</v>
      </c>
      <c r="D12" s="155" t="s">
        <v>172</v>
      </c>
      <c r="E12" s="146" t="s">
        <v>233</v>
      </c>
      <c r="F12" s="294">
        <f>G12+L12+T12</f>
        <v>53.49</v>
      </c>
      <c r="G12" s="178">
        <f>SUM(H12:K12)</f>
        <v>0</v>
      </c>
      <c r="H12" s="154"/>
      <c r="I12" s="154"/>
      <c r="J12" s="154"/>
      <c r="K12" s="154"/>
      <c r="L12" s="294">
        <f>SUM(M12:S12)</f>
        <v>53.49</v>
      </c>
      <c r="M12" s="154"/>
      <c r="N12" s="154">
        <v>53.49</v>
      </c>
      <c r="O12" s="154"/>
      <c r="P12" s="154"/>
      <c r="Q12" s="154"/>
      <c r="R12" s="154"/>
      <c r="S12" s="154"/>
      <c r="T12" s="308"/>
      <c r="U12" s="306"/>
      <c r="V12" s="306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</row>
    <row r="13" s="181" customFormat="1" ht="32.25" customHeight="1" spans="1:249">
      <c r="A13" s="21" t="s">
        <v>238</v>
      </c>
      <c r="B13" s="21" t="s">
        <v>240</v>
      </c>
      <c r="C13" s="85" t="s">
        <v>220</v>
      </c>
      <c r="D13" s="155" t="s">
        <v>172</v>
      </c>
      <c r="E13" s="146" t="s">
        <v>242</v>
      </c>
      <c r="F13" s="294">
        <f>G13+L13+T13</f>
        <v>18.4</v>
      </c>
      <c r="G13" s="294">
        <f>SUM(H13:K13)</f>
        <v>0</v>
      </c>
      <c r="H13" s="154"/>
      <c r="I13" s="154"/>
      <c r="J13" s="154"/>
      <c r="K13" s="154"/>
      <c r="L13" s="294">
        <f>SUM(M13:S13)</f>
        <v>18.4</v>
      </c>
      <c r="M13" s="154"/>
      <c r="N13" s="154"/>
      <c r="O13" s="154">
        <v>15.34</v>
      </c>
      <c r="P13" s="154">
        <v>1.02</v>
      </c>
      <c r="Q13" s="154">
        <v>2.04</v>
      </c>
      <c r="R13" s="154"/>
      <c r="S13" s="154"/>
      <c r="T13" s="178"/>
      <c r="U13" s="309"/>
      <c r="V13" s="309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  <c r="EA13" s="114"/>
      <c r="EB13" s="114"/>
      <c r="EC13" s="114"/>
      <c r="ED13" s="114"/>
      <c r="EE13" s="114"/>
      <c r="EF13" s="114"/>
      <c r="EG13" s="114"/>
      <c r="EH13" s="114"/>
      <c r="EI13" s="114"/>
      <c r="EJ13" s="114"/>
      <c r="EK13" s="114"/>
      <c r="EL13" s="114"/>
      <c r="EM13" s="114"/>
      <c r="EN13" s="114"/>
      <c r="EO13" s="114"/>
      <c r="EP13" s="114"/>
      <c r="EQ13" s="114"/>
      <c r="ER13" s="114"/>
      <c r="ES13" s="114"/>
      <c r="ET13" s="114"/>
      <c r="EU13" s="114"/>
      <c r="EV13" s="114"/>
      <c r="EW13" s="114"/>
      <c r="EX13" s="114"/>
      <c r="EY13" s="114"/>
      <c r="EZ13" s="114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4"/>
      <c r="FL13" s="114"/>
      <c r="FM13" s="114"/>
      <c r="FN13" s="114"/>
      <c r="FO13" s="114"/>
      <c r="FP13" s="114"/>
      <c r="FQ13" s="114"/>
      <c r="FR13" s="114"/>
      <c r="FS13" s="114"/>
      <c r="FT13" s="114"/>
      <c r="FU13" s="114"/>
      <c r="FV13" s="114"/>
      <c r="FW13" s="114"/>
      <c r="FX13" s="114"/>
      <c r="FY13" s="114"/>
      <c r="FZ13" s="114"/>
      <c r="GA13" s="114"/>
      <c r="GB13" s="114"/>
      <c r="GC13" s="114"/>
      <c r="GD13" s="114"/>
      <c r="GE13" s="114"/>
      <c r="GF13" s="114"/>
      <c r="GG13" s="114"/>
      <c r="GH13" s="114"/>
      <c r="GI13" s="114"/>
      <c r="GJ13" s="114"/>
      <c r="GK13" s="114"/>
      <c r="GL13" s="114"/>
      <c r="GM13" s="114"/>
      <c r="GN13" s="114"/>
      <c r="GO13" s="114"/>
      <c r="GP13" s="114"/>
      <c r="GQ13" s="114"/>
      <c r="GR13" s="114"/>
      <c r="GS13" s="114"/>
      <c r="GT13" s="114"/>
      <c r="GU13" s="114"/>
      <c r="GV13" s="114"/>
      <c r="GW13" s="114"/>
      <c r="GX13" s="114"/>
      <c r="GY13" s="114"/>
      <c r="GZ13" s="114"/>
      <c r="HA13" s="114"/>
      <c r="HB13" s="114"/>
      <c r="HC13" s="114"/>
      <c r="HD13" s="114"/>
      <c r="HE13" s="114"/>
      <c r="HF13" s="114"/>
      <c r="HG13" s="114"/>
      <c r="HH13" s="114"/>
      <c r="HI13" s="114"/>
      <c r="HJ13" s="114"/>
      <c r="HK13" s="114"/>
      <c r="HL13" s="114"/>
      <c r="HM13" s="114"/>
      <c r="HN13" s="114"/>
      <c r="HO13" s="114"/>
      <c r="HP13" s="114"/>
      <c r="HQ13" s="114"/>
      <c r="HR13" s="114"/>
      <c r="HS13" s="114"/>
      <c r="HT13" s="114"/>
      <c r="HU13" s="114"/>
      <c r="HV13" s="114"/>
      <c r="HW13" s="114"/>
      <c r="HX13" s="114"/>
      <c r="HY13" s="114"/>
      <c r="HZ13" s="114"/>
      <c r="IA13" s="114"/>
      <c r="IB13" s="114"/>
      <c r="IC13" s="114"/>
      <c r="ID13" s="114"/>
      <c r="IE13" s="114"/>
      <c r="IF13" s="114"/>
      <c r="IG13" s="114"/>
      <c r="IH13" s="114"/>
      <c r="II13" s="114"/>
      <c r="IJ13" s="114"/>
      <c r="IK13" s="114"/>
      <c r="IL13" s="114"/>
      <c r="IM13" s="114"/>
      <c r="IN13" s="114"/>
      <c r="IO13" s="114"/>
    </row>
    <row r="14" ht="32.25" customHeight="1" spans="1:249">
      <c r="A14" s="21" t="s">
        <v>219</v>
      </c>
      <c r="B14" s="21" t="s">
        <v>225</v>
      </c>
      <c r="C14" s="85" t="s">
        <v>225</v>
      </c>
      <c r="D14" s="155" t="s">
        <v>172</v>
      </c>
      <c r="E14" s="146" t="s">
        <v>227</v>
      </c>
      <c r="F14" s="294">
        <f t="shared" ref="F14:F48" si="2">G14+L14+T14</f>
        <v>110.44</v>
      </c>
      <c r="G14" s="294">
        <f t="shared" ref="G14:G46" si="3">SUM(H14:K14)</f>
        <v>70.02</v>
      </c>
      <c r="H14" s="154">
        <v>28.82</v>
      </c>
      <c r="I14" s="154">
        <v>8.4</v>
      </c>
      <c r="J14" s="154">
        <v>14.4</v>
      </c>
      <c r="K14" s="154">
        <v>18.4</v>
      </c>
      <c r="L14" s="294">
        <f t="shared" ref="L14:L48" si="4">SUM(M14:S14)</f>
        <v>37.54</v>
      </c>
      <c r="M14" s="154">
        <v>18.54</v>
      </c>
      <c r="N14" s="154">
        <v>13.62</v>
      </c>
      <c r="O14" s="154">
        <v>4.44</v>
      </c>
      <c r="P14" s="154"/>
      <c r="Q14" s="154">
        <v>0.47</v>
      </c>
      <c r="R14" s="154">
        <v>0.47</v>
      </c>
      <c r="S14" s="154">
        <f>SUM(S15:S16)</f>
        <v>0</v>
      </c>
      <c r="T14" s="281">
        <v>2.88</v>
      </c>
      <c r="U14" s="306"/>
      <c r="V14" s="306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</row>
    <row r="15" ht="32.25" customHeight="1" spans="1:252">
      <c r="A15" s="21" t="s">
        <v>248</v>
      </c>
      <c r="B15" s="21" t="s">
        <v>220</v>
      </c>
      <c r="C15" s="85" t="s">
        <v>251</v>
      </c>
      <c r="D15" s="155" t="s">
        <v>172</v>
      </c>
      <c r="E15" s="146" t="s">
        <v>252</v>
      </c>
      <c r="F15" s="294">
        <f t="shared" si="2"/>
        <v>417.49</v>
      </c>
      <c r="G15" s="294">
        <f t="shared" si="3"/>
        <v>257.47</v>
      </c>
      <c r="H15" s="154">
        <v>108.66</v>
      </c>
      <c r="I15" s="154">
        <v>30.41</v>
      </c>
      <c r="J15" s="154">
        <v>50.4</v>
      </c>
      <c r="K15" s="154">
        <v>68</v>
      </c>
      <c r="L15" s="294">
        <f t="shared" si="4"/>
        <v>132.44</v>
      </c>
      <c r="M15" s="154">
        <v>61.44</v>
      </c>
      <c r="N15" s="154">
        <v>51.07</v>
      </c>
      <c r="O15" s="154">
        <v>16.49</v>
      </c>
      <c r="P15" s="154"/>
      <c r="Q15" s="154">
        <v>1.63</v>
      </c>
      <c r="R15" s="154">
        <v>1.81</v>
      </c>
      <c r="S15" s="154"/>
      <c r="T15" s="310">
        <v>27.58</v>
      </c>
      <c r="U15" s="306"/>
      <c r="V15" s="306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ht="32.25" customHeight="1" spans="1:252">
      <c r="A16" s="21" t="s">
        <v>248</v>
      </c>
      <c r="B16" s="21" t="s">
        <v>220</v>
      </c>
      <c r="C16" s="85" t="s">
        <v>251</v>
      </c>
      <c r="D16" s="155" t="s">
        <v>172</v>
      </c>
      <c r="E16" s="146" t="s">
        <v>253</v>
      </c>
      <c r="F16" s="294">
        <f t="shared" si="2"/>
        <v>303.34</v>
      </c>
      <c r="G16" s="294">
        <f t="shared" si="3"/>
        <v>213.83</v>
      </c>
      <c r="H16" s="154">
        <v>91.39</v>
      </c>
      <c r="I16" s="154">
        <v>27.36</v>
      </c>
      <c r="J16" s="154">
        <v>41.4</v>
      </c>
      <c r="K16" s="154">
        <v>53.68</v>
      </c>
      <c r="L16" s="294">
        <f t="shared" si="4"/>
        <v>81.23</v>
      </c>
      <c r="M16" s="154">
        <v>52.95</v>
      </c>
      <c r="N16" s="154">
        <v>24.14</v>
      </c>
      <c r="O16" s="154">
        <v>1.44</v>
      </c>
      <c r="P16" s="154"/>
      <c r="Q16" s="154">
        <v>1.3</v>
      </c>
      <c r="R16" s="154">
        <v>1.4</v>
      </c>
      <c r="S16" s="154"/>
      <c r="T16" s="310">
        <v>8.28</v>
      </c>
      <c r="U16" s="306"/>
      <c r="V16" s="306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ht="32.25" customHeight="1" spans="1:252">
      <c r="A17" s="21" t="s">
        <v>243</v>
      </c>
      <c r="B17" s="21" t="s">
        <v>225</v>
      </c>
      <c r="C17" s="85" t="s">
        <v>225</v>
      </c>
      <c r="D17" s="155" t="s">
        <v>172</v>
      </c>
      <c r="E17" s="146" t="s">
        <v>246</v>
      </c>
      <c r="F17" s="294">
        <f t="shared" si="2"/>
        <v>194.84</v>
      </c>
      <c r="G17" s="294">
        <f t="shared" si="3"/>
        <v>127.8</v>
      </c>
      <c r="H17" s="154">
        <v>54.8</v>
      </c>
      <c r="I17" s="154">
        <v>13.9</v>
      </c>
      <c r="J17" s="154">
        <v>26.6</v>
      </c>
      <c r="K17" s="154">
        <v>32.5</v>
      </c>
      <c r="L17" s="294">
        <f t="shared" si="4"/>
        <v>61.3</v>
      </c>
      <c r="M17" s="154">
        <v>30.2</v>
      </c>
      <c r="N17" s="154">
        <v>21.19</v>
      </c>
      <c r="O17" s="154">
        <v>8.26</v>
      </c>
      <c r="P17" s="154"/>
      <c r="Q17" s="154">
        <v>0.78</v>
      </c>
      <c r="R17" s="154">
        <v>0.87</v>
      </c>
      <c r="S17" s="154"/>
      <c r="T17" s="310">
        <v>5.74</v>
      </c>
      <c r="U17" s="306"/>
      <c r="V17" s="306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ht="32.25" customHeight="1" spans="1:252">
      <c r="A18" s="21" t="s">
        <v>228</v>
      </c>
      <c r="B18" s="21" t="s">
        <v>234</v>
      </c>
      <c r="C18" s="85" t="s">
        <v>236</v>
      </c>
      <c r="D18" s="155" t="s">
        <v>172</v>
      </c>
      <c r="E18" s="146" t="s">
        <v>237</v>
      </c>
      <c r="F18" s="294">
        <f t="shared" si="2"/>
        <v>24.85</v>
      </c>
      <c r="G18" s="294">
        <f t="shared" si="3"/>
        <v>18.96</v>
      </c>
      <c r="H18" s="154">
        <v>8.55</v>
      </c>
      <c r="I18" s="154">
        <v>2.21</v>
      </c>
      <c r="J18" s="154">
        <v>3.6</v>
      </c>
      <c r="K18" s="154">
        <v>4.6</v>
      </c>
      <c r="L18" s="294">
        <f t="shared" si="4"/>
        <v>4.18</v>
      </c>
      <c r="M18" s="154">
        <v>2.08</v>
      </c>
      <c r="N18" s="154">
        <v>0.6</v>
      </c>
      <c r="O18" s="154">
        <v>1.25</v>
      </c>
      <c r="P18" s="154"/>
      <c r="Q18" s="154">
        <v>0.12</v>
      </c>
      <c r="R18" s="154">
        <v>0.13</v>
      </c>
      <c r="S18" s="154"/>
      <c r="T18" s="310">
        <v>1.71</v>
      </c>
      <c r="U18" s="306"/>
      <c r="V18" s="306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ht="32.25" customHeight="1" spans="1:252">
      <c r="A19" s="21" t="s">
        <v>248</v>
      </c>
      <c r="B19" s="21" t="s">
        <v>254</v>
      </c>
      <c r="C19" s="85" t="s">
        <v>230</v>
      </c>
      <c r="D19" s="155" t="s">
        <v>172</v>
      </c>
      <c r="E19" s="146" t="s">
        <v>256</v>
      </c>
      <c r="F19" s="294">
        <f t="shared" si="2"/>
        <v>20.6</v>
      </c>
      <c r="G19" s="294">
        <f t="shared" si="3"/>
        <v>14.52</v>
      </c>
      <c r="H19" s="154">
        <v>13.32</v>
      </c>
      <c r="I19" s="154">
        <v>1.2</v>
      </c>
      <c r="J19" s="154"/>
      <c r="K19" s="154"/>
      <c r="L19" s="294">
        <f t="shared" si="4"/>
        <v>0.8</v>
      </c>
      <c r="M19" s="154"/>
      <c r="N19" s="154">
        <v>0.8</v>
      </c>
      <c r="O19" s="154"/>
      <c r="P19" s="154"/>
      <c r="Q19" s="154"/>
      <c r="R19" s="154"/>
      <c r="S19" s="154"/>
      <c r="T19" s="310">
        <v>5.28</v>
      </c>
      <c r="U19" s="306"/>
      <c r="V19" s="306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ht="32.25" customHeight="1" spans="1:252">
      <c r="A20" s="21" t="s">
        <v>248</v>
      </c>
      <c r="B20" s="21" t="s">
        <v>254</v>
      </c>
      <c r="C20" s="85" t="s">
        <v>230</v>
      </c>
      <c r="D20" s="155" t="s">
        <v>172</v>
      </c>
      <c r="E20" s="146" t="s">
        <v>257</v>
      </c>
      <c r="F20" s="294">
        <f t="shared" si="2"/>
        <v>25.18</v>
      </c>
      <c r="G20" s="294">
        <f t="shared" si="3"/>
        <v>14.52</v>
      </c>
      <c r="H20" s="154">
        <v>13.32</v>
      </c>
      <c r="I20" s="154">
        <v>1.2</v>
      </c>
      <c r="J20" s="154"/>
      <c r="K20" s="154"/>
      <c r="L20" s="294">
        <f t="shared" si="4"/>
        <v>0.8</v>
      </c>
      <c r="M20" s="154"/>
      <c r="N20" s="154">
        <v>0.8</v>
      </c>
      <c r="O20" s="154"/>
      <c r="P20" s="154"/>
      <c r="Q20" s="154"/>
      <c r="R20" s="154"/>
      <c r="S20" s="154"/>
      <c r="T20" s="310">
        <v>9.86</v>
      </c>
      <c r="U20" s="306"/>
      <c r="V20" s="306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ht="32.25" customHeight="1" spans="1:252">
      <c r="A21" s="21" t="s">
        <v>248</v>
      </c>
      <c r="B21" s="21" t="s">
        <v>254</v>
      </c>
      <c r="C21" s="85" t="s">
        <v>230</v>
      </c>
      <c r="D21" s="155" t="s">
        <v>172</v>
      </c>
      <c r="E21" s="146" t="s">
        <v>258</v>
      </c>
      <c r="F21" s="294">
        <f t="shared" si="2"/>
        <v>26.49</v>
      </c>
      <c r="G21" s="294">
        <f t="shared" si="3"/>
        <v>14.52</v>
      </c>
      <c r="H21" s="154">
        <v>13.32</v>
      </c>
      <c r="I21" s="154">
        <v>1.2</v>
      </c>
      <c r="J21" s="154"/>
      <c r="K21" s="154"/>
      <c r="L21" s="294">
        <f t="shared" si="4"/>
        <v>0.4</v>
      </c>
      <c r="M21" s="154"/>
      <c r="N21" s="154">
        <v>0.4</v>
      </c>
      <c r="O21" s="154"/>
      <c r="P21" s="154"/>
      <c r="Q21" s="154"/>
      <c r="R21" s="154"/>
      <c r="S21" s="154"/>
      <c r="T21" s="310">
        <v>11.57</v>
      </c>
      <c r="U21" s="306"/>
      <c r="V21" s="306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ht="32.25" customHeight="1" spans="1:252">
      <c r="A22" s="21" t="s">
        <v>248</v>
      </c>
      <c r="B22" s="21" t="s">
        <v>254</v>
      </c>
      <c r="C22" s="85" t="s">
        <v>230</v>
      </c>
      <c r="D22" s="155" t="s">
        <v>172</v>
      </c>
      <c r="E22" s="146" t="s">
        <v>259</v>
      </c>
      <c r="F22" s="294">
        <f t="shared" si="2"/>
        <v>30.15</v>
      </c>
      <c r="G22" s="294">
        <f t="shared" si="3"/>
        <v>21.6</v>
      </c>
      <c r="H22" s="154">
        <v>19.8</v>
      </c>
      <c r="I22" s="154">
        <v>1.8</v>
      </c>
      <c r="J22" s="154"/>
      <c r="K22" s="154"/>
      <c r="L22" s="294">
        <f t="shared" si="4"/>
        <v>1.2</v>
      </c>
      <c r="M22" s="154"/>
      <c r="N22" s="154">
        <v>1.2</v>
      </c>
      <c r="O22" s="154"/>
      <c r="P22" s="154"/>
      <c r="Q22" s="154"/>
      <c r="R22" s="154"/>
      <c r="S22" s="154"/>
      <c r="T22" s="310">
        <v>7.35</v>
      </c>
      <c r="U22" s="306"/>
      <c r="V22" s="306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ht="32.25" customHeight="1" spans="1:252">
      <c r="A23" s="21" t="s">
        <v>248</v>
      </c>
      <c r="B23" s="21" t="s">
        <v>254</v>
      </c>
      <c r="C23" s="85" t="s">
        <v>230</v>
      </c>
      <c r="D23" s="155" t="s">
        <v>172</v>
      </c>
      <c r="E23" s="146" t="s">
        <v>260</v>
      </c>
      <c r="F23" s="294">
        <f t="shared" si="2"/>
        <v>27.74</v>
      </c>
      <c r="G23" s="294">
        <f t="shared" si="3"/>
        <v>18.06</v>
      </c>
      <c r="H23" s="154">
        <v>16.56</v>
      </c>
      <c r="I23" s="154">
        <v>1.5</v>
      </c>
      <c r="J23" s="154"/>
      <c r="K23" s="154"/>
      <c r="L23" s="294">
        <f t="shared" si="4"/>
        <v>1</v>
      </c>
      <c r="M23" s="154"/>
      <c r="N23" s="154">
        <v>1</v>
      </c>
      <c r="O23" s="154"/>
      <c r="P23" s="154"/>
      <c r="Q23" s="154"/>
      <c r="R23" s="154"/>
      <c r="S23" s="154"/>
      <c r="T23" s="310">
        <v>8.68</v>
      </c>
      <c r="U23" s="306"/>
      <c r="V23" s="306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  <row r="24" ht="32.25" customHeight="1" spans="1:252">
      <c r="A24" s="21" t="s">
        <v>248</v>
      </c>
      <c r="B24" s="21" t="s">
        <v>254</v>
      </c>
      <c r="C24" s="85" t="s">
        <v>230</v>
      </c>
      <c r="D24" s="155" t="s">
        <v>172</v>
      </c>
      <c r="E24" s="146" t="s">
        <v>261</v>
      </c>
      <c r="F24" s="294">
        <f t="shared" si="2"/>
        <v>29.06</v>
      </c>
      <c r="G24" s="294">
        <f t="shared" si="3"/>
        <v>18.06</v>
      </c>
      <c r="H24" s="154">
        <v>16.56</v>
      </c>
      <c r="I24" s="154">
        <v>1.5</v>
      </c>
      <c r="J24" s="154"/>
      <c r="K24" s="154"/>
      <c r="L24" s="294">
        <f t="shared" si="4"/>
        <v>1</v>
      </c>
      <c r="M24" s="154"/>
      <c r="N24" s="154">
        <v>1</v>
      </c>
      <c r="O24" s="154"/>
      <c r="P24" s="154"/>
      <c r="Q24" s="154"/>
      <c r="R24" s="154"/>
      <c r="S24" s="154"/>
      <c r="T24" s="310">
        <v>10</v>
      </c>
      <c r="U24" s="306"/>
      <c r="V24" s="306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</row>
    <row r="25" ht="32.25" customHeight="1" spans="1:252">
      <c r="A25" s="21" t="s">
        <v>248</v>
      </c>
      <c r="B25" s="21" t="s">
        <v>254</v>
      </c>
      <c r="C25" s="85" t="s">
        <v>230</v>
      </c>
      <c r="D25" s="155" t="s">
        <v>172</v>
      </c>
      <c r="E25" s="146" t="s">
        <v>262</v>
      </c>
      <c r="F25" s="294">
        <f t="shared" si="2"/>
        <v>20.98</v>
      </c>
      <c r="G25" s="294">
        <f t="shared" si="3"/>
        <v>14.52</v>
      </c>
      <c r="H25" s="154">
        <v>13.32</v>
      </c>
      <c r="I25" s="154">
        <v>1.2</v>
      </c>
      <c r="J25" s="154"/>
      <c r="K25" s="154"/>
      <c r="L25" s="294">
        <f t="shared" si="4"/>
        <v>0.8</v>
      </c>
      <c r="M25" s="154"/>
      <c r="N25" s="154">
        <v>0.8</v>
      </c>
      <c r="O25" s="154"/>
      <c r="P25" s="154"/>
      <c r="Q25" s="154"/>
      <c r="R25" s="154"/>
      <c r="S25" s="154"/>
      <c r="T25" s="310">
        <v>5.66</v>
      </c>
      <c r="U25" s="306"/>
      <c r="V25" s="306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</row>
    <row r="26" ht="32.25" customHeight="1" spans="1:252">
      <c r="A26" s="21" t="s">
        <v>248</v>
      </c>
      <c r="B26" s="21" t="s">
        <v>254</v>
      </c>
      <c r="C26" s="85" t="s">
        <v>230</v>
      </c>
      <c r="D26" s="155" t="s">
        <v>172</v>
      </c>
      <c r="E26" s="146" t="s">
        <v>263</v>
      </c>
      <c r="F26" s="294">
        <f t="shared" si="2"/>
        <v>23.04</v>
      </c>
      <c r="G26" s="294">
        <f t="shared" si="3"/>
        <v>14.52</v>
      </c>
      <c r="H26" s="154">
        <v>13.32</v>
      </c>
      <c r="I26" s="154">
        <v>1.2</v>
      </c>
      <c r="J26" s="154"/>
      <c r="K26" s="154"/>
      <c r="L26" s="294">
        <f t="shared" si="4"/>
        <v>0.8</v>
      </c>
      <c r="M26" s="154"/>
      <c r="N26" s="154">
        <v>0.8</v>
      </c>
      <c r="O26" s="154"/>
      <c r="P26" s="154"/>
      <c r="Q26" s="154"/>
      <c r="R26" s="154"/>
      <c r="S26" s="154"/>
      <c r="T26" s="310">
        <v>7.72</v>
      </c>
      <c r="U26" s="306"/>
      <c r="V26" s="306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</row>
    <row r="27" ht="32.25" customHeight="1" spans="1:252">
      <c r="A27" s="21" t="s">
        <v>248</v>
      </c>
      <c r="B27" s="21" t="s">
        <v>254</v>
      </c>
      <c r="C27" s="85" t="s">
        <v>230</v>
      </c>
      <c r="D27" s="155" t="s">
        <v>172</v>
      </c>
      <c r="E27" s="146" t="s">
        <v>264</v>
      </c>
      <c r="F27" s="294">
        <f t="shared" si="2"/>
        <v>25.35</v>
      </c>
      <c r="G27" s="294">
        <f t="shared" si="3"/>
        <v>17.06</v>
      </c>
      <c r="H27" s="154">
        <v>15.56</v>
      </c>
      <c r="I27" s="154">
        <v>1.5</v>
      </c>
      <c r="J27" s="154"/>
      <c r="K27" s="154"/>
      <c r="L27" s="294">
        <f t="shared" si="4"/>
        <v>1</v>
      </c>
      <c r="M27" s="154"/>
      <c r="N27" s="154">
        <v>1</v>
      </c>
      <c r="O27" s="154"/>
      <c r="P27" s="154"/>
      <c r="Q27" s="154"/>
      <c r="R27" s="154"/>
      <c r="S27" s="154"/>
      <c r="T27" s="310">
        <v>7.29</v>
      </c>
      <c r="U27" s="306"/>
      <c r="V27" s="306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</row>
    <row r="28" ht="32.25" customHeight="1" spans="1:252">
      <c r="A28" s="21" t="s">
        <v>248</v>
      </c>
      <c r="B28" s="21" t="s">
        <v>254</v>
      </c>
      <c r="C28" s="85" t="s">
        <v>230</v>
      </c>
      <c r="D28" s="155" t="s">
        <v>172</v>
      </c>
      <c r="E28" s="146" t="s">
        <v>265</v>
      </c>
      <c r="F28" s="294">
        <f t="shared" si="2"/>
        <v>19.6</v>
      </c>
      <c r="G28" s="294">
        <f t="shared" si="3"/>
        <v>10.98</v>
      </c>
      <c r="H28" s="154">
        <v>10.08</v>
      </c>
      <c r="I28" s="154">
        <v>0.9</v>
      </c>
      <c r="J28" s="154"/>
      <c r="K28" s="154"/>
      <c r="L28" s="294">
        <f t="shared" si="4"/>
        <v>0.6</v>
      </c>
      <c r="M28" s="154"/>
      <c r="N28" s="154">
        <v>0.6</v>
      </c>
      <c r="O28" s="154"/>
      <c r="P28" s="154"/>
      <c r="Q28" s="154"/>
      <c r="R28" s="154"/>
      <c r="S28" s="154"/>
      <c r="T28" s="310">
        <v>8.02</v>
      </c>
      <c r="U28" s="306"/>
      <c r="V28" s="306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</row>
    <row r="29" ht="32.25" customHeight="1" spans="1:252">
      <c r="A29" s="21" t="s">
        <v>248</v>
      </c>
      <c r="B29" s="21" t="s">
        <v>254</v>
      </c>
      <c r="C29" s="85" t="s">
        <v>230</v>
      </c>
      <c r="D29" s="155" t="s">
        <v>172</v>
      </c>
      <c r="E29" s="146" t="s">
        <v>266</v>
      </c>
      <c r="F29" s="294">
        <f t="shared" si="2"/>
        <v>16.97</v>
      </c>
      <c r="G29" s="294">
        <f t="shared" si="3"/>
        <v>10.98</v>
      </c>
      <c r="H29" s="154">
        <v>10.08</v>
      </c>
      <c r="I29" s="154">
        <v>0.9</v>
      </c>
      <c r="J29" s="154"/>
      <c r="K29" s="154"/>
      <c r="L29" s="294">
        <f t="shared" si="4"/>
        <v>0.6</v>
      </c>
      <c r="M29" s="154"/>
      <c r="N29" s="154">
        <v>0.6</v>
      </c>
      <c r="O29" s="154"/>
      <c r="P29" s="154"/>
      <c r="Q29" s="154"/>
      <c r="R29" s="154"/>
      <c r="S29" s="154"/>
      <c r="T29" s="310">
        <v>5.39</v>
      </c>
      <c r="U29" s="306"/>
      <c r="V29" s="306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</row>
    <row r="30" ht="32.25" customHeight="1" spans="1:252">
      <c r="A30" s="21" t="s">
        <v>248</v>
      </c>
      <c r="B30" s="21" t="s">
        <v>254</v>
      </c>
      <c r="C30" s="85" t="s">
        <v>230</v>
      </c>
      <c r="D30" s="155" t="s">
        <v>172</v>
      </c>
      <c r="E30" s="146" t="s">
        <v>267</v>
      </c>
      <c r="F30" s="294">
        <f t="shared" si="2"/>
        <v>23.42</v>
      </c>
      <c r="G30" s="294">
        <f t="shared" si="3"/>
        <v>14.52</v>
      </c>
      <c r="H30" s="154">
        <v>13.32</v>
      </c>
      <c r="I30" s="154">
        <v>1.2</v>
      </c>
      <c r="J30" s="154"/>
      <c r="K30" s="154"/>
      <c r="L30" s="294">
        <f t="shared" si="4"/>
        <v>0.8</v>
      </c>
      <c r="M30" s="154"/>
      <c r="N30" s="154">
        <v>0.8</v>
      </c>
      <c r="O30" s="154"/>
      <c r="P30" s="154"/>
      <c r="Q30" s="154"/>
      <c r="R30" s="154"/>
      <c r="S30" s="154"/>
      <c r="T30" s="310">
        <v>8.1</v>
      </c>
      <c r="U30" s="306"/>
      <c r="V30" s="306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</row>
    <row r="31" ht="32.25" customHeight="1" spans="1:252">
      <c r="A31" s="21" t="s">
        <v>248</v>
      </c>
      <c r="B31" s="21" t="s">
        <v>254</v>
      </c>
      <c r="C31" s="85" t="s">
        <v>230</v>
      </c>
      <c r="D31" s="155" t="s">
        <v>172</v>
      </c>
      <c r="E31" s="146" t="s">
        <v>268</v>
      </c>
      <c r="F31" s="294">
        <f t="shared" si="2"/>
        <v>29.26</v>
      </c>
      <c r="G31" s="294">
        <f t="shared" si="3"/>
        <v>18.06</v>
      </c>
      <c r="H31" s="154">
        <v>16.56</v>
      </c>
      <c r="I31" s="154">
        <v>1.5</v>
      </c>
      <c r="J31" s="154"/>
      <c r="K31" s="154"/>
      <c r="L31" s="294">
        <f t="shared" si="4"/>
        <v>1</v>
      </c>
      <c r="M31" s="154"/>
      <c r="N31" s="154">
        <v>1</v>
      </c>
      <c r="O31" s="154"/>
      <c r="P31" s="154"/>
      <c r="Q31" s="154"/>
      <c r="R31" s="154"/>
      <c r="S31" s="154"/>
      <c r="T31" s="310">
        <v>10.2</v>
      </c>
      <c r="U31" s="306"/>
      <c r="V31" s="306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</row>
    <row r="32" ht="32.25" customHeight="1" spans="1:252">
      <c r="A32" s="21" t="s">
        <v>248</v>
      </c>
      <c r="B32" s="21" t="s">
        <v>254</v>
      </c>
      <c r="C32" s="85" t="s">
        <v>230</v>
      </c>
      <c r="D32" s="155" t="s">
        <v>172</v>
      </c>
      <c r="E32" s="146" t="s">
        <v>269</v>
      </c>
      <c r="F32" s="294">
        <f t="shared" si="2"/>
        <v>27.02</v>
      </c>
      <c r="G32" s="294">
        <f t="shared" si="3"/>
        <v>18.06</v>
      </c>
      <c r="H32" s="154">
        <v>16.56</v>
      </c>
      <c r="I32" s="154">
        <v>1.5</v>
      </c>
      <c r="J32" s="154"/>
      <c r="K32" s="154"/>
      <c r="L32" s="294">
        <f t="shared" si="4"/>
        <v>1</v>
      </c>
      <c r="M32" s="154"/>
      <c r="N32" s="154">
        <v>1</v>
      </c>
      <c r="O32" s="154"/>
      <c r="P32" s="154"/>
      <c r="Q32" s="154"/>
      <c r="R32" s="154"/>
      <c r="S32" s="154"/>
      <c r="T32" s="310">
        <v>7.96</v>
      </c>
      <c r="U32" s="306"/>
      <c r="V32" s="306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</row>
    <row r="33" ht="32.25" customHeight="1" spans="1:252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270</v>
      </c>
      <c r="F33" s="294">
        <f t="shared" si="2"/>
        <v>23.99</v>
      </c>
      <c r="G33" s="294">
        <f t="shared" si="3"/>
        <v>18.06</v>
      </c>
      <c r="H33" s="154">
        <v>16.56</v>
      </c>
      <c r="I33" s="154">
        <v>1.5</v>
      </c>
      <c r="J33" s="154"/>
      <c r="K33" s="154"/>
      <c r="L33" s="294">
        <f t="shared" si="4"/>
        <v>1</v>
      </c>
      <c r="M33" s="154"/>
      <c r="N33" s="154">
        <v>1</v>
      </c>
      <c r="O33" s="154"/>
      <c r="P33" s="154"/>
      <c r="Q33" s="154"/>
      <c r="R33" s="154"/>
      <c r="S33" s="154"/>
      <c r="T33" s="310">
        <v>4.93</v>
      </c>
      <c r="U33" s="306"/>
      <c r="V33" s="306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</row>
    <row r="34" ht="32.25" customHeight="1" spans="1:252">
      <c r="A34" s="21" t="s">
        <v>248</v>
      </c>
      <c r="B34" s="21" t="s">
        <v>254</v>
      </c>
      <c r="C34" s="85" t="s">
        <v>230</v>
      </c>
      <c r="D34" s="155" t="s">
        <v>172</v>
      </c>
      <c r="E34" s="146" t="s">
        <v>271</v>
      </c>
      <c r="F34" s="294">
        <f t="shared" si="2"/>
        <v>23.46</v>
      </c>
      <c r="G34" s="294">
        <f t="shared" si="3"/>
        <v>14.52</v>
      </c>
      <c r="H34" s="154">
        <v>13.32</v>
      </c>
      <c r="I34" s="154">
        <v>1.2</v>
      </c>
      <c r="J34" s="154"/>
      <c r="K34" s="154"/>
      <c r="L34" s="294">
        <f t="shared" si="4"/>
        <v>0.8</v>
      </c>
      <c r="M34" s="154"/>
      <c r="N34" s="154">
        <v>0.8</v>
      </c>
      <c r="O34" s="154"/>
      <c r="P34" s="154"/>
      <c r="Q34" s="154"/>
      <c r="R34" s="154"/>
      <c r="S34" s="154"/>
      <c r="T34" s="310">
        <v>8.14</v>
      </c>
      <c r="U34" s="306"/>
      <c r="V34" s="306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</row>
    <row r="35" ht="32.25" customHeight="1" spans="1:252">
      <c r="A35" s="21" t="s">
        <v>248</v>
      </c>
      <c r="B35" s="21" t="s">
        <v>254</v>
      </c>
      <c r="C35" s="85" t="s">
        <v>230</v>
      </c>
      <c r="D35" s="155" t="s">
        <v>172</v>
      </c>
      <c r="E35" s="146" t="s">
        <v>272</v>
      </c>
      <c r="F35" s="294">
        <f t="shared" si="2"/>
        <v>25.06</v>
      </c>
      <c r="G35" s="294">
        <f t="shared" si="3"/>
        <v>14.52</v>
      </c>
      <c r="H35" s="154">
        <v>13.32</v>
      </c>
      <c r="I35" s="154">
        <v>1.2</v>
      </c>
      <c r="J35" s="154"/>
      <c r="K35" s="154"/>
      <c r="L35" s="294">
        <f t="shared" si="4"/>
        <v>0.8</v>
      </c>
      <c r="M35" s="154"/>
      <c r="N35" s="154">
        <v>0.8</v>
      </c>
      <c r="O35" s="154"/>
      <c r="P35" s="154"/>
      <c r="Q35" s="154"/>
      <c r="R35" s="154"/>
      <c r="S35" s="154"/>
      <c r="T35" s="310">
        <v>9.74</v>
      </c>
      <c r="U35" s="306"/>
      <c r="V35" s="306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</row>
    <row r="36" ht="32.25" customHeight="1" spans="1:252">
      <c r="A36" s="21" t="s">
        <v>248</v>
      </c>
      <c r="B36" s="21" t="s">
        <v>254</v>
      </c>
      <c r="C36" s="85" t="s">
        <v>230</v>
      </c>
      <c r="D36" s="155" t="s">
        <v>172</v>
      </c>
      <c r="E36" s="146" t="s">
        <v>273</v>
      </c>
      <c r="F36" s="294">
        <f t="shared" si="2"/>
        <v>20.12</v>
      </c>
      <c r="G36" s="294">
        <f t="shared" si="3"/>
        <v>14.52</v>
      </c>
      <c r="H36" s="154">
        <v>13.32</v>
      </c>
      <c r="I36" s="154">
        <v>1.2</v>
      </c>
      <c r="J36" s="154"/>
      <c r="K36" s="154"/>
      <c r="L36" s="294">
        <f t="shared" si="4"/>
        <v>0.8</v>
      </c>
      <c r="M36" s="154"/>
      <c r="N36" s="154">
        <v>0.8</v>
      </c>
      <c r="O36" s="154"/>
      <c r="P36" s="154"/>
      <c r="Q36" s="154"/>
      <c r="R36" s="154"/>
      <c r="S36" s="154"/>
      <c r="T36" s="310">
        <v>4.8</v>
      </c>
      <c r="U36" s="306"/>
      <c r="V36" s="306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</row>
    <row r="37" ht="32.25" customHeight="1" spans="1:252">
      <c r="A37" s="21" t="s">
        <v>248</v>
      </c>
      <c r="B37" s="21" t="s">
        <v>254</v>
      </c>
      <c r="C37" s="85" t="s">
        <v>230</v>
      </c>
      <c r="D37" s="155" t="s">
        <v>172</v>
      </c>
      <c r="E37" s="146" t="s">
        <v>274</v>
      </c>
      <c r="F37" s="294">
        <f t="shared" si="2"/>
        <v>26.51</v>
      </c>
      <c r="G37" s="294">
        <f t="shared" si="3"/>
        <v>18.06</v>
      </c>
      <c r="H37" s="154">
        <v>16.56</v>
      </c>
      <c r="I37" s="154">
        <v>1.5</v>
      </c>
      <c r="J37" s="154"/>
      <c r="K37" s="154"/>
      <c r="L37" s="294">
        <f t="shared" si="4"/>
        <v>1</v>
      </c>
      <c r="M37" s="154"/>
      <c r="N37" s="154">
        <v>1</v>
      </c>
      <c r="O37" s="154"/>
      <c r="P37" s="154"/>
      <c r="Q37" s="154"/>
      <c r="R37" s="154"/>
      <c r="S37" s="154"/>
      <c r="T37" s="310">
        <v>7.45</v>
      </c>
      <c r="U37" s="306"/>
      <c r="V37" s="306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</row>
    <row r="38" ht="32.25" customHeight="1" spans="1:252">
      <c r="A38" s="21" t="s">
        <v>248</v>
      </c>
      <c r="B38" s="21" t="s">
        <v>254</v>
      </c>
      <c r="C38" s="85" t="s">
        <v>230</v>
      </c>
      <c r="D38" s="155" t="s">
        <v>172</v>
      </c>
      <c r="E38" s="146" t="s">
        <v>275</v>
      </c>
      <c r="F38" s="294">
        <f t="shared" si="2"/>
        <v>26.3</v>
      </c>
      <c r="G38" s="294">
        <f t="shared" si="3"/>
        <v>18.06</v>
      </c>
      <c r="H38" s="154">
        <v>16.56</v>
      </c>
      <c r="I38" s="154">
        <v>1.5</v>
      </c>
      <c r="J38" s="154"/>
      <c r="K38" s="154"/>
      <c r="L38" s="294">
        <f t="shared" si="4"/>
        <v>1</v>
      </c>
      <c r="M38" s="154"/>
      <c r="N38" s="154">
        <v>1</v>
      </c>
      <c r="O38" s="154"/>
      <c r="P38" s="154"/>
      <c r="Q38" s="154"/>
      <c r="R38" s="154"/>
      <c r="S38" s="154"/>
      <c r="T38" s="310">
        <v>7.24</v>
      </c>
      <c r="U38" s="306"/>
      <c r="V38" s="306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</row>
    <row r="39" ht="32.25" customHeight="1" spans="1:252">
      <c r="A39" s="21" t="s">
        <v>248</v>
      </c>
      <c r="B39" s="21" t="s">
        <v>254</v>
      </c>
      <c r="C39" s="85" t="s">
        <v>230</v>
      </c>
      <c r="D39" s="155" t="s">
        <v>172</v>
      </c>
      <c r="E39" s="146" t="s">
        <v>276</v>
      </c>
      <c r="F39" s="294">
        <f t="shared" si="2"/>
        <v>26.1</v>
      </c>
      <c r="G39" s="294">
        <f t="shared" si="3"/>
        <v>14.52</v>
      </c>
      <c r="H39" s="154">
        <v>13.32</v>
      </c>
      <c r="I39" s="154">
        <v>1.2</v>
      </c>
      <c r="J39" s="154"/>
      <c r="K39" s="154"/>
      <c r="L39" s="294">
        <f t="shared" si="4"/>
        <v>0.8</v>
      </c>
      <c r="M39" s="154"/>
      <c r="N39" s="154">
        <v>0.8</v>
      </c>
      <c r="O39" s="154"/>
      <c r="P39" s="154"/>
      <c r="Q39" s="154"/>
      <c r="R39" s="154"/>
      <c r="S39" s="154"/>
      <c r="T39" s="310">
        <v>10.78</v>
      </c>
      <c r="U39" s="306"/>
      <c r="V39" s="306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</row>
    <row r="40" ht="32.25" customHeight="1" spans="1:252">
      <c r="A40" s="21" t="s">
        <v>248</v>
      </c>
      <c r="B40" s="21" t="s">
        <v>254</v>
      </c>
      <c r="C40" s="85" t="s">
        <v>230</v>
      </c>
      <c r="D40" s="155" t="s">
        <v>172</v>
      </c>
      <c r="E40" s="146" t="s">
        <v>277</v>
      </c>
      <c r="F40" s="294">
        <f t="shared" si="2"/>
        <v>22.45</v>
      </c>
      <c r="G40" s="294">
        <f t="shared" si="3"/>
        <v>14.52</v>
      </c>
      <c r="H40" s="154">
        <v>13.32</v>
      </c>
      <c r="I40" s="154">
        <v>1.2</v>
      </c>
      <c r="J40" s="154"/>
      <c r="K40" s="154"/>
      <c r="L40" s="294">
        <f t="shared" si="4"/>
        <v>0.8</v>
      </c>
      <c r="M40" s="154"/>
      <c r="N40" s="154">
        <v>0.8</v>
      </c>
      <c r="O40" s="154"/>
      <c r="P40" s="154"/>
      <c r="Q40" s="154"/>
      <c r="R40" s="154"/>
      <c r="S40" s="154"/>
      <c r="T40" s="310">
        <v>7.13</v>
      </c>
      <c r="U40" s="306"/>
      <c r="V40" s="306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</row>
    <row r="41" ht="32.25" customHeight="1" spans="1:252">
      <c r="A41" s="21" t="s">
        <v>248</v>
      </c>
      <c r="B41" s="21" t="s">
        <v>254</v>
      </c>
      <c r="C41" s="85" t="s">
        <v>230</v>
      </c>
      <c r="D41" s="155" t="s">
        <v>172</v>
      </c>
      <c r="E41" s="146" t="s">
        <v>278</v>
      </c>
      <c r="F41" s="294">
        <f t="shared" si="2"/>
        <v>22.28</v>
      </c>
      <c r="G41" s="294">
        <f t="shared" si="3"/>
        <v>14.52</v>
      </c>
      <c r="H41" s="154">
        <v>13.32</v>
      </c>
      <c r="I41" s="154">
        <v>1.2</v>
      </c>
      <c r="J41" s="154"/>
      <c r="K41" s="154"/>
      <c r="L41" s="294">
        <f t="shared" si="4"/>
        <v>0.8</v>
      </c>
      <c r="M41" s="154"/>
      <c r="N41" s="154">
        <v>0.8</v>
      </c>
      <c r="O41" s="154"/>
      <c r="P41" s="154"/>
      <c r="Q41" s="154"/>
      <c r="R41" s="154"/>
      <c r="S41" s="154"/>
      <c r="T41" s="310">
        <v>6.96</v>
      </c>
      <c r="U41" s="306"/>
      <c r="V41" s="306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</row>
    <row r="42" ht="32.25" customHeight="1" spans="1:252">
      <c r="A42" s="21" t="s">
        <v>248</v>
      </c>
      <c r="B42" s="21" t="s">
        <v>254</v>
      </c>
      <c r="C42" s="85" t="s">
        <v>230</v>
      </c>
      <c r="D42" s="155" t="s">
        <v>172</v>
      </c>
      <c r="E42" s="146" t="s">
        <v>279</v>
      </c>
      <c r="F42" s="294">
        <f t="shared" si="2"/>
        <v>24.1</v>
      </c>
      <c r="G42" s="294">
        <f t="shared" si="3"/>
        <v>14.52</v>
      </c>
      <c r="H42" s="154">
        <v>13.32</v>
      </c>
      <c r="I42" s="154">
        <v>1.2</v>
      </c>
      <c r="J42" s="154"/>
      <c r="K42" s="154"/>
      <c r="L42" s="294">
        <f t="shared" si="4"/>
        <v>0.8</v>
      </c>
      <c r="M42" s="154"/>
      <c r="N42" s="154">
        <v>0.8</v>
      </c>
      <c r="O42" s="154"/>
      <c r="P42" s="154"/>
      <c r="Q42" s="154"/>
      <c r="R42" s="154"/>
      <c r="S42" s="154"/>
      <c r="T42" s="310">
        <v>8.78</v>
      </c>
      <c r="U42" s="306"/>
      <c r="V42" s="306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</row>
    <row r="43" ht="32.25" customHeight="1" spans="1:252">
      <c r="A43" s="21" t="s">
        <v>248</v>
      </c>
      <c r="B43" s="21" t="s">
        <v>254</v>
      </c>
      <c r="C43" s="85" t="s">
        <v>230</v>
      </c>
      <c r="D43" s="155" t="s">
        <v>172</v>
      </c>
      <c r="E43" s="146" t="s">
        <v>280</v>
      </c>
      <c r="F43" s="294">
        <f t="shared" si="2"/>
        <v>20.32</v>
      </c>
      <c r="G43" s="294">
        <f t="shared" si="3"/>
        <v>14.52</v>
      </c>
      <c r="H43" s="154">
        <v>13.32</v>
      </c>
      <c r="I43" s="154">
        <v>1.2</v>
      </c>
      <c r="J43" s="154"/>
      <c r="K43" s="154"/>
      <c r="L43" s="294">
        <f t="shared" si="4"/>
        <v>0.8</v>
      </c>
      <c r="M43" s="154"/>
      <c r="N43" s="154">
        <v>0.8</v>
      </c>
      <c r="O43" s="154"/>
      <c r="P43" s="154"/>
      <c r="Q43" s="154"/>
      <c r="R43" s="154"/>
      <c r="S43" s="154"/>
      <c r="T43" s="310">
        <v>5</v>
      </c>
      <c r="U43" s="306"/>
      <c r="V43" s="306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</row>
    <row r="44" ht="32.25" customHeight="1" spans="1:252">
      <c r="A44" s="21" t="s">
        <v>248</v>
      </c>
      <c r="B44" s="21" t="s">
        <v>254</v>
      </c>
      <c r="C44" s="85" t="s">
        <v>230</v>
      </c>
      <c r="D44" s="155" t="s">
        <v>172</v>
      </c>
      <c r="E44" s="146" t="s">
        <v>281</v>
      </c>
      <c r="F44" s="294">
        <f t="shared" si="2"/>
        <v>46.2</v>
      </c>
      <c r="G44" s="294">
        <f t="shared" si="3"/>
        <v>18.06</v>
      </c>
      <c r="H44" s="154">
        <v>16.56</v>
      </c>
      <c r="I44" s="154">
        <v>1.5</v>
      </c>
      <c r="J44" s="154"/>
      <c r="K44" s="154"/>
      <c r="L44" s="294">
        <f t="shared" si="4"/>
        <v>1</v>
      </c>
      <c r="M44" s="154"/>
      <c r="N44" s="154">
        <v>1</v>
      </c>
      <c r="O44" s="154"/>
      <c r="P44" s="154"/>
      <c r="Q44" s="154"/>
      <c r="R44" s="154"/>
      <c r="S44" s="154"/>
      <c r="T44" s="310">
        <v>27.14</v>
      </c>
      <c r="U44" s="306"/>
      <c r="V44" s="306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</row>
    <row r="45" ht="32.25" customHeight="1" spans="1:252">
      <c r="A45" s="21" t="s">
        <v>248</v>
      </c>
      <c r="B45" s="21" t="s">
        <v>254</v>
      </c>
      <c r="C45" s="85" t="s">
        <v>230</v>
      </c>
      <c r="D45" s="155" t="s">
        <v>172</v>
      </c>
      <c r="E45" s="146" t="s">
        <v>282</v>
      </c>
      <c r="F45" s="294">
        <f t="shared" si="2"/>
        <v>27.74</v>
      </c>
      <c r="G45" s="294">
        <f t="shared" si="3"/>
        <v>16.56</v>
      </c>
      <c r="H45" s="154">
        <v>16.56</v>
      </c>
      <c r="I45" s="154" t="s">
        <v>139</v>
      </c>
      <c r="J45" s="154"/>
      <c r="K45" s="154"/>
      <c r="L45" s="294">
        <f t="shared" si="4"/>
        <v>1</v>
      </c>
      <c r="M45" s="154"/>
      <c r="N45" s="154">
        <v>1</v>
      </c>
      <c r="O45" s="154"/>
      <c r="P45" s="154"/>
      <c r="Q45" s="154"/>
      <c r="R45" s="154"/>
      <c r="S45" s="154"/>
      <c r="T45" s="310">
        <v>10.18</v>
      </c>
      <c r="U45" s="306"/>
      <c r="V45" s="306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</row>
    <row r="46" ht="32.25" customHeight="1" spans="1:252">
      <c r="A46" s="21" t="s">
        <v>248</v>
      </c>
      <c r="B46" s="21" t="s">
        <v>254</v>
      </c>
      <c r="C46" s="85" t="s">
        <v>230</v>
      </c>
      <c r="D46" s="155" t="s">
        <v>172</v>
      </c>
      <c r="E46" s="146" t="s">
        <v>283</v>
      </c>
      <c r="F46" s="294">
        <f t="shared" si="2"/>
        <v>18.68</v>
      </c>
      <c r="G46" s="294">
        <f t="shared" si="3"/>
        <v>10.98</v>
      </c>
      <c r="H46" s="154">
        <v>10.08</v>
      </c>
      <c r="I46" s="154">
        <v>0.9</v>
      </c>
      <c r="J46" s="154"/>
      <c r="K46" s="154"/>
      <c r="L46" s="294">
        <f t="shared" si="4"/>
        <v>0.6</v>
      </c>
      <c r="M46" s="154"/>
      <c r="N46" s="154">
        <v>0.6</v>
      </c>
      <c r="O46" s="154"/>
      <c r="P46" s="154"/>
      <c r="Q46" s="154"/>
      <c r="R46" s="154"/>
      <c r="S46" s="154"/>
      <c r="T46" s="310">
        <v>7.1</v>
      </c>
      <c r="U46" s="306"/>
      <c r="V46" s="306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</row>
    <row r="47" customHeight="1" spans="6:22">
      <c r="F47" s="295"/>
      <c r="G47" s="295"/>
      <c r="H47" s="295"/>
      <c r="I47" s="303"/>
      <c r="J47" s="303"/>
      <c r="K47" s="303"/>
      <c r="L47" s="304"/>
      <c r="M47" s="304"/>
      <c r="N47" s="303"/>
      <c r="O47" s="303"/>
      <c r="P47" s="303"/>
      <c r="Q47" s="303"/>
      <c r="R47" s="303"/>
      <c r="S47" s="295"/>
      <c r="T47" s="295"/>
      <c r="U47" s="295"/>
      <c r="V47" s="295"/>
    </row>
    <row r="48" customHeight="1" spans="1:20">
      <c r="A48" s="296"/>
      <c r="B48" s="297"/>
      <c r="C48" s="297"/>
      <c r="D48" s="297"/>
      <c r="E48" s="297"/>
      <c r="F48" s="297"/>
      <c r="G48" s="297"/>
      <c r="H48" s="297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297"/>
      <c r="T48" s="297"/>
    </row>
    <row r="49" customHeight="1" spans="1:20">
      <c r="A49" s="296"/>
      <c r="B49" s="297"/>
      <c r="C49" s="297"/>
      <c r="D49" s="297"/>
      <c r="E49" s="297"/>
      <c r="F49" s="297"/>
      <c r="G49" s="297"/>
      <c r="H49" s="297"/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297"/>
      <c r="T49" s="297"/>
    </row>
    <row r="50" customHeight="1" spans="1:20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</row>
    <row r="51" customHeight="1" spans="1:20">
      <c r="A51" s="296"/>
      <c r="B51" s="297"/>
      <c r="C51" s="297"/>
      <c r="D51" s="297"/>
      <c r="E51" s="297"/>
      <c r="F51" s="297"/>
      <c r="G51" s="297"/>
      <c r="H51" s="297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297"/>
      <c r="T51" s="297"/>
    </row>
    <row r="52" customHeight="1" spans="1:20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</row>
    <row r="53" customHeight="1" spans="1:20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</row>
    <row r="54" customHeight="1" spans="1:20">
      <c r="A54" s="296"/>
      <c r="B54" s="297"/>
      <c r="C54" s="297"/>
      <c r="D54" s="297"/>
      <c r="E54" s="297"/>
      <c r="F54" s="297"/>
      <c r="G54" s="297"/>
      <c r="H54" s="297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297"/>
      <c r="T54" s="297"/>
    </row>
  </sheetData>
  <mergeCells count="13">
    <mergeCell ref="S1:T1"/>
    <mergeCell ref="A2:T2"/>
    <mergeCell ref="S3:T3"/>
    <mergeCell ref="A4:C4"/>
    <mergeCell ref="A5:A6"/>
    <mergeCell ref="B5:B6"/>
    <mergeCell ref="C5:C6"/>
    <mergeCell ref="D4:D6"/>
    <mergeCell ref="E4:E6"/>
    <mergeCell ref="F4:F6"/>
    <mergeCell ref="T4:T6"/>
    <mergeCell ref="G4:K5"/>
    <mergeCell ref="L4:S5"/>
  </mergeCells>
  <printOptions horizontalCentered="1"/>
  <pageMargins left="0.39" right="0.39" top="0" bottom="0" header="0.67" footer="0.31"/>
  <pageSetup paperSize="9" scale="80" orientation="landscape" horizontalDpi="600" verticalDpi="18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G14" sqref="G14"/>
    </sheetView>
  </sheetViews>
  <sheetFormatPr defaultColWidth="6.83333333333333" defaultRowHeight="12.75" customHeight="1"/>
  <cols>
    <col min="1" max="1" width="5.5" customWidth="1"/>
    <col min="2" max="2" width="4.33333333333333" customWidth="1"/>
    <col min="3" max="3" width="4.5" customWidth="1"/>
    <col min="4" max="4" width="7.66666666666667" customWidth="1"/>
    <col min="5" max="5" width="23.3333333333333" customWidth="1"/>
    <col min="6" max="6" width="12.3333333333333" customWidth="1"/>
    <col min="7" max="7" width="12" customWidth="1"/>
    <col min="8" max="9" width="8.83333333333333" customWidth="1"/>
    <col min="10" max="10" width="6.33333333333333" customWidth="1"/>
    <col min="11" max="11" width="9.66666666666667" customWidth="1"/>
    <col min="12" max="12" width="9.5" customWidth="1"/>
    <col min="13" max="13" width="9" customWidth="1"/>
    <col min="14" max="15" width="6.5" customWidth="1"/>
    <col min="16" max="16" width="10.1666666666667" customWidth="1"/>
    <col min="17" max="17" width="7.5" customWidth="1"/>
    <col min="18" max="18" width="8.5" customWidth="1"/>
    <col min="19" max="19" width="8" customWidth="1"/>
    <col min="20" max="20" width="8.16666666666667" style="152" customWidth="1"/>
    <col min="21" max="21" width="9.16666666666667" customWidth="1"/>
    <col min="22" max="22" width="9.33333333333333" customWidth="1"/>
    <col min="23" max="23" width="9.66666666666667" customWidth="1"/>
    <col min="24" max="24" width="9.16666666666667" customWidth="1"/>
    <col min="25" max="25" width="8" customWidth="1"/>
    <col min="26" max="27" width="8.33333333333333" customWidth="1"/>
    <col min="28" max="28" width="8.83333333333333" style="152" customWidth="1"/>
    <col min="29" max="29" width="8.83333333333333" customWidth="1"/>
    <col min="30" max="30" width="8.33333333333333" customWidth="1"/>
    <col min="31" max="31" width="9" customWidth="1"/>
    <col min="32" max="32" width="8.16666666666667" customWidth="1"/>
    <col min="33" max="33" width="16.5" customWidth="1"/>
    <col min="34" max="34" width="9" customWidth="1"/>
  </cols>
  <sheetData>
    <row r="1" ht="23.1" customHeight="1" spans="1:256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O1" s="66"/>
      <c r="P1" s="66"/>
      <c r="Q1" s="66"/>
      <c r="R1" s="66"/>
      <c r="S1" s="66"/>
      <c r="T1" s="283"/>
      <c r="U1" s="66"/>
      <c r="X1" s="90"/>
      <c r="Y1" s="91"/>
      <c r="Z1" s="91"/>
      <c r="AA1" s="91"/>
      <c r="AB1" s="117"/>
      <c r="AC1" s="91"/>
      <c r="AD1" s="91"/>
      <c r="AE1" s="91"/>
      <c r="AF1" s="91"/>
      <c r="AG1" s="212" t="s">
        <v>38</v>
      </c>
      <c r="AH1" s="212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ht="23.1" customHeight="1" spans="1:256">
      <c r="A2" s="68" t="s">
        <v>500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ht="23.1" customHeight="1" spans="1:256">
      <c r="A3" s="69"/>
      <c r="B3" s="69"/>
      <c r="C3" s="69"/>
      <c r="D3" s="69"/>
      <c r="E3" s="69"/>
      <c r="F3" s="70"/>
      <c r="G3" s="70"/>
      <c r="H3" s="70"/>
      <c r="I3" s="70"/>
      <c r="J3" s="70"/>
      <c r="K3" s="70"/>
      <c r="L3" s="70"/>
      <c r="M3" s="70"/>
      <c r="O3" s="70"/>
      <c r="P3" s="70"/>
      <c r="Q3" s="70"/>
      <c r="R3" s="70"/>
      <c r="S3" s="70"/>
      <c r="T3" s="69"/>
      <c r="X3" s="94"/>
      <c r="Y3" s="91"/>
      <c r="Z3" s="91"/>
      <c r="AA3" s="91"/>
      <c r="AB3" s="117"/>
      <c r="AC3" s="91"/>
      <c r="AD3" s="91"/>
      <c r="AE3" s="91"/>
      <c r="AF3" s="91"/>
      <c r="AG3" s="108" t="s">
        <v>153</v>
      </c>
      <c r="AH3" s="108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ht="23.1" customHeight="1" spans="1:256">
      <c r="A4" s="72" t="s">
        <v>209</v>
      </c>
      <c r="B4" s="72"/>
      <c r="C4" s="72"/>
      <c r="D4" s="280" t="s">
        <v>154</v>
      </c>
      <c r="E4" s="48" t="s">
        <v>210</v>
      </c>
      <c r="F4" s="139" t="s">
        <v>211</v>
      </c>
      <c r="G4" s="45" t="s">
        <v>501</v>
      </c>
      <c r="H4" s="45" t="s">
        <v>502</v>
      </c>
      <c r="I4" s="45" t="s">
        <v>503</v>
      </c>
      <c r="J4" s="45" t="s">
        <v>504</v>
      </c>
      <c r="K4" s="45" t="s">
        <v>505</v>
      </c>
      <c r="L4" s="45" t="s">
        <v>506</v>
      </c>
      <c r="M4" s="45" t="s">
        <v>507</v>
      </c>
      <c r="N4" s="95" t="s">
        <v>508</v>
      </c>
      <c r="O4" s="95" t="s">
        <v>509</v>
      </c>
      <c r="P4" s="200" t="s">
        <v>510</v>
      </c>
      <c r="Q4" s="95" t="s">
        <v>511</v>
      </c>
      <c r="R4" s="284" t="s">
        <v>512</v>
      </c>
      <c r="S4" s="95" t="s">
        <v>513</v>
      </c>
      <c r="T4" s="285" t="s">
        <v>514</v>
      </c>
      <c r="U4" s="95" t="s">
        <v>515</v>
      </c>
      <c r="V4" s="286" t="s">
        <v>516</v>
      </c>
      <c r="W4" s="200" t="s">
        <v>517</v>
      </c>
      <c r="X4" s="145" t="s">
        <v>518</v>
      </c>
      <c r="Y4" s="145" t="s">
        <v>519</v>
      </c>
      <c r="Z4" s="290" t="s">
        <v>520</v>
      </c>
      <c r="AA4" s="145" t="s">
        <v>521</v>
      </c>
      <c r="AB4" s="145" t="s">
        <v>522</v>
      </c>
      <c r="AC4" s="290" t="s">
        <v>523</v>
      </c>
      <c r="AD4" s="145" t="s">
        <v>524</v>
      </c>
      <c r="AE4" s="145" t="s">
        <v>525</v>
      </c>
      <c r="AF4" s="145" t="s">
        <v>526</v>
      </c>
      <c r="AG4" s="199" t="s">
        <v>527</v>
      </c>
      <c r="AH4" s="175" t="s">
        <v>528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ht="19.5" customHeight="1" spans="1:256">
      <c r="A5" s="225" t="s">
        <v>213</v>
      </c>
      <c r="B5" s="225" t="s">
        <v>214</v>
      </c>
      <c r="C5" s="225" t="s">
        <v>215</v>
      </c>
      <c r="D5" s="166"/>
      <c r="E5" s="48"/>
      <c r="F5" s="139"/>
      <c r="G5" s="45"/>
      <c r="H5" s="45"/>
      <c r="I5" s="45"/>
      <c r="J5" s="45"/>
      <c r="K5" s="45"/>
      <c r="L5" s="45"/>
      <c r="M5" s="45"/>
      <c r="N5" s="8"/>
      <c r="O5" s="8"/>
      <c r="P5" s="9"/>
      <c r="Q5" s="8"/>
      <c r="R5" s="42"/>
      <c r="S5" s="95"/>
      <c r="T5" s="285"/>
      <c r="U5" s="95"/>
      <c r="V5" s="286"/>
      <c r="W5" s="9"/>
      <c r="X5" s="145"/>
      <c r="Y5" s="145"/>
      <c r="Z5" s="290"/>
      <c r="AA5" s="145"/>
      <c r="AB5" s="145"/>
      <c r="AC5" s="290"/>
      <c r="AD5" s="145"/>
      <c r="AE5" s="145"/>
      <c r="AF5" s="145"/>
      <c r="AG5" s="145"/>
      <c r="AH5" s="72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ht="39.75" customHeight="1" spans="1:256">
      <c r="A6" s="129"/>
      <c r="B6" s="129"/>
      <c r="C6" s="129"/>
      <c r="D6" s="166"/>
      <c r="E6" s="48"/>
      <c r="F6" s="139"/>
      <c r="G6" s="45"/>
      <c r="H6" s="45"/>
      <c r="I6" s="45"/>
      <c r="J6" s="45"/>
      <c r="K6" s="45"/>
      <c r="L6" s="45"/>
      <c r="M6" s="45"/>
      <c r="N6" s="8"/>
      <c r="O6" s="8"/>
      <c r="P6" s="9"/>
      <c r="Q6" s="8"/>
      <c r="R6" s="42"/>
      <c r="S6" s="95"/>
      <c r="T6" s="285"/>
      <c r="U6" s="95"/>
      <c r="V6" s="95"/>
      <c r="W6" s="9"/>
      <c r="X6" s="287"/>
      <c r="Y6" s="287"/>
      <c r="Z6" s="291"/>
      <c r="AA6" s="287"/>
      <c r="AB6" s="287"/>
      <c r="AC6" s="291"/>
      <c r="AD6" s="287"/>
      <c r="AE6" s="287"/>
      <c r="AF6" s="287"/>
      <c r="AG6" s="287"/>
      <c r="AH6" s="206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ht="25.5" customHeight="1" spans="1:256">
      <c r="A7" s="120" t="s">
        <v>170</v>
      </c>
      <c r="B7" s="120" t="s">
        <v>170</v>
      </c>
      <c r="C7" s="120" t="s">
        <v>170</v>
      </c>
      <c r="D7" s="120" t="s">
        <v>170</v>
      </c>
      <c r="E7" s="168" t="s">
        <v>170</v>
      </c>
      <c r="F7" s="120">
        <v>1</v>
      </c>
      <c r="G7" s="134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208">
        <v>9</v>
      </c>
      <c r="O7" s="168">
        <v>10</v>
      </c>
      <c r="P7" s="168">
        <v>11</v>
      </c>
      <c r="Q7" s="168">
        <v>12</v>
      </c>
      <c r="R7" s="168">
        <v>13</v>
      </c>
      <c r="S7" s="168">
        <v>14</v>
      </c>
      <c r="T7" s="234">
        <v>15</v>
      </c>
      <c r="U7" s="168">
        <v>16</v>
      </c>
      <c r="V7" s="168">
        <v>17</v>
      </c>
      <c r="W7" s="288">
        <v>18</v>
      </c>
      <c r="X7" s="235">
        <v>19</v>
      </c>
      <c r="Y7" s="235">
        <v>20</v>
      </c>
      <c r="Z7" s="235">
        <v>21</v>
      </c>
      <c r="AA7" s="235">
        <v>22</v>
      </c>
      <c r="AB7" s="235">
        <v>23</v>
      </c>
      <c r="AC7" s="235">
        <v>24</v>
      </c>
      <c r="AD7" s="235">
        <v>25</v>
      </c>
      <c r="AE7" s="235">
        <v>26</v>
      </c>
      <c r="AF7" s="235">
        <v>27</v>
      </c>
      <c r="AG7" s="235">
        <v>28</v>
      </c>
      <c r="AH7" s="224">
        <v>29</v>
      </c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ht="29.25" customHeight="1" spans="1:256">
      <c r="A8" s="21"/>
      <c r="B8" s="21"/>
      <c r="C8" s="21"/>
      <c r="D8" s="21"/>
      <c r="E8" s="21" t="s">
        <v>171</v>
      </c>
      <c r="F8" s="178">
        <f>SUM(F9:F43)</f>
        <v>982.62</v>
      </c>
      <c r="G8" s="178">
        <f t="shared" ref="G8:AH8" si="0">SUM(G9:G43)</f>
        <v>185.06</v>
      </c>
      <c r="H8" s="178">
        <f t="shared" si="0"/>
        <v>34.89</v>
      </c>
      <c r="I8" s="178">
        <f t="shared" si="0"/>
        <v>7.91</v>
      </c>
      <c r="J8" s="178">
        <f t="shared" si="0"/>
        <v>0</v>
      </c>
      <c r="K8" s="178">
        <f t="shared" si="0"/>
        <v>6.04</v>
      </c>
      <c r="L8" s="178">
        <f t="shared" si="0"/>
        <v>60.55</v>
      </c>
      <c r="M8" s="178">
        <f t="shared" si="0"/>
        <v>3</v>
      </c>
      <c r="N8" s="178">
        <f t="shared" si="0"/>
        <v>0</v>
      </c>
      <c r="O8" s="178">
        <f t="shared" si="0"/>
        <v>0</v>
      </c>
      <c r="P8" s="178">
        <f t="shared" si="0"/>
        <v>35.62</v>
      </c>
      <c r="Q8" s="178">
        <f t="shared" si="0"/>
        <v>0</v>
      </c>
      <c r="R8" s="178">
        <f t="shared" si="0"/>
        <v>90.16</v>
      </c>
      <c r="S8" s="154">
        <f t="shared" si="0"/>
        <v>10</v>
      </c>
      <c r="T8" s="154">
        <f t="shared" si="0"/>
        <v>86.2</v>
      </c>
      <c r="U8" s="178">
        <f t="shared" si="0"/>
        <v>35.07</v>
      </c>
      <c r="V8" s="178">
        <f t="shared" si="0"/>
        <v>35.98</v>
      </c>
      <c r="W8" s="178">
        <f t="shared" si="0"/>
        <v>24.8</v>
      </c>
      <c r="X8" s="178">
        <f t="shared" si="0"/>
        <v>0</v>
      </c>
      <c r="Y8" s="178">
        <f t="shared" si="0"/>
        <v>0</v>
      </c>
      <c r="Z8" s="178">
        <f t="shared" si="0"/>
        <v>5</v>
      </c>
      <c r="AA8" s="178">
        <f t="shared" si="0"/>
        <v>0</v>
      </c>
      <c r="AB8" s="178">
        <f t="shared" si="0"/>
        <v>45.8</v>
      </c>
      <c r="AC8" s="178">
        <f t="shared" si="0"/>
        <v>1.23</v>
      </c>
      <c r="AD8" s="178">
        <f t="shared" si="0"/>
        <v>7.25</v>
      </c>
      <c r="AE8" s="178">
        <f t="shared" si="0"/>
        <v>48.8</v>
      </c>
      <c r="AF8" s="178">
        <f t="shared" si="0"/>
        <v>0</v>
      </c>
      <c r="AG8" s="178">
        <f t="shared" si="0"/>
        <v>259.26</v>
      </c>
      <c r="AH8" s="178">
        <f t="shared" si="0"/>
        <v>0</v>
      </c>
      <c r="AI8" s="88"/>
      <c r="AJ8" s="88"/>
      <c r="AK8" s="88"/>
      <c r="AL8" s="88"/>
      <c r="AM8" s="88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ht="29.25" customHeight="1" spans="1:256">
      <c r="A9" s="226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178">
        <f>SUM(G9:AH9)</f>
        <v>408.44</v>
      </c>
      <c r="G9" s="281">
        <v>70</v>
      </c>
      <c r="H9" s="281">
        <v>30</v>
      </c>
      <c r="I9" s="281">
        <v>7.91</v>
      </c>
      <c r="J9" s="281">
        <f>SUM(J10:J10)</f>
        <v>0</v>
      </c>
      <c r="K9" s="281">
        <v>4.5</v>
      </c>
      <c r="L9" s="281">
        <v>45</v>
      </c>
      <c r="M9" s="281">
        <v>3</v>
      </c>
      <c r="N9" s="281">
        <f>SUM(N10:N10)</f>
        <v>0</v>
      </c>
      <c r="O9" s="281">
        <f>SUM(O10:O10)</f>
        <v>0</v>
      </c>
      <c r="P9" s="281">
        <v>7</v>
      </c>
      <c r="Q9" s="281">
        <f>SUM(Q10:Q10)</f>
        <v>0</v>
      </c>
      <c r="R9" s="281">
        <v>25</v>
      </c>
      <c r="S9" s="281">
        <v>10</v>
      </c>
      <c r="T9" s="281">
        <v>42</v>
      </c>
      <c r="U9" s="281">
        <v>11.5</v>
      </c>
      <c r="V9" s="281">
        <v>24.68</v>
      </c>
      <c r="W9" s="281">
        <f>SUM(W10:W10)</f>
        <v>0</v>
      </c>
      <c r="X9" s="281">
        <f>SUM(X10:X10)</f>
        <v>0</v>
      </c>
      <c r="Y9" s="281">
        <f>SUM(Y10:Y10)</f>
        <v>0</v>
      </c>
      <c r="Z9" s="281">
        <v>5</v>
      </c>
      <c r="AA9" s="281">
        <f>SUM(AA10:AA10)</f>
        <v>0</v>
      </c>
      <c r="AB9" s="281">
        <v>27.6</v>
      </c>
      <c r="AC9" s="281"/>
      <c r="AD9" s="281">
        <v>7.25</v>
      </c>
      <c r="AE9" s="281">
        <v>22</v>
      </c>
      <c r="AF9" s="281">
        <f>SUM(AF10:AF10)</f>
        <v>0</v>
      </c>
      <c r="AG9" s="281">
        <v>66</v>
      </c>
      <c r="AH9" s="178">
        <f>SUM(AH10:AH10)</f>
        <v>0</v>
      </c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ht="29.25" customHeight="1" spans="1:256">
      <c r="A10" s="21" t="s">
        <v>219</v>
      </c>
      <c r="B10" s="21" t="s">
        <v>222</v>
      </c>
      <c r="C10" s="85" t="s">
        <v>220</v>
      </c>
      <c r="D10" s="155" t="s">
        <v>172</v>
      </c>
      <c r="E10" s="146" t="s">
        <v>224</v>
      </c>
      <c r="F10" s="178">
        <f t="shared" ref="F10:F43" si="1">SUM(G10:AH10)</f>
        <v>24.89</v>
      </c>
      <c r="G10" s="281">
        <v>4</v>
      </c>
      <c r="H10" s="281">
        <v>0.59</v>
      </c>
      <c r="I10" s="281"/>
      <c r="J10" s="281"/>
      <c r="K10" s="281"/>
      <c r="L10" s="281"/>
      <c r="M10" s="281"/>
      <c r="N10" s="281"/>
      <c r="O10" s="281"/>
      <c r="P10" s="281">
        <v>1</v>
      </c>
      <c r="Q10" s="281"/>
      <c r="R10" s="281">
        <v>7</v>
      </c>
      <c r="S10" s="281"/>
      <c r="T10" s="281">
        <v>3</v>
      </c>
      <c r="U10" s="281">
        <v>1.5</v>
      </c>
      <c r="V10" s="281">
        <v>3.8</v>
      </c>
      <c r="W10" s="281"/>
      <c r="X10" s="281"/>
      <c r="Y10" s="281"/>
      <c r="Z10" s="281"/>
      <c r="AA10" s="281"/>
      <c r="AB10" s="281">
        <v>1</v>
      </c>
      <c r="AC10" s="281"/>
      <c r="AD10" s="281"/>
      <c r="AE10" s="281">
        <v>3</v>
      </c>
      <c r="AF10" s="281"/>
      <c r="AG10" s="281"/>
      <c r="AH10" s="28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ht="29.25" customHeight="1" spans="1:256">
      <c r="A11" s="21" t="s">
        <v>219</v>
      </c>
      <c r="B11" s="21" t="s">
        <v>225</v>
      </c>
      <c r="C11" s="85" t="s">
        <v>225</v>
      </c>
      <c r="D11" s="155" t="s">
        <v>172</v>
      </c>
      <c r="E11" s="146" t="s">
        <v>227</v>
      </c>
      <c r="F11" s="178">
        <f t="shared" si="1"/>
        <v>17.6</v>
      </c>
      <c r="G11" s="281">
        <v>5</v>
      </c>
      <c r="H11" s="281">
        <v>2</v>
      </c>
      <c r="I11" s="281"/>
      <c r="J11" s="281"/>
      <c r="K11" s="281">
        <v>0.5</v>
      </c>
      <c r="L11" s="281">
        <v>0.8</v>
      </c>
      <c r="M11" s="281"/>
      <c r="N11" s="281"/>
      <c r="O11" s="281"/>
      <c r="P11" s="281">
        <v>1</v>
      </c>
      <c r="Q11" s="281"/>
      <c r="R11" s="281">
        <v>1</v>
      </c>
      <c r="S11" s="281"/>
      <c r="T11" s="281">
        <v>1</v>
      </c>
      <c r="U11" s="281">
        <v>1</v>
      </c>
      <c r="V11" s="281">
        <v>1</v>
      </c>
      <c r="W11" s="281">
        <v>0.8</v>
      </c>
      <c r="X11" s="281"/>
      <c r="Y11" s="281"/>
      <c r="Z11" s="281"/>
      <c r="AA11" s="281"/>
      <c r="AB11" s="281">
        <v>2.5</v>
      </c>
      <c r="AC11" s="281"/>
      <c r="AD11" s="281"/>
      <c r="AE11" s="281">
        <v>1</v>
      </c>
      <c r="AF11" s="281"/>
      <c r="AG11" s="281"/>
      <c r="AH11" s="28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ht="29.25" customHeight="1" spans="1:256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252</v>
      </c>
      <c r="F12" s="178">
        <f t="shared" si="1"/>
        <v>51.24</v>
      </c>
      <c r="G12" s="281">
        <v>5.4</v>
      </c>
      <c r="H12" s="281"/>
      <c r="I12" s="281"/>
      <c r="J12" s="281"/>
      <c r="K12" s="281">
        <v>0.34</v>
      </c>
      <c r="L12" s="281">
        <v>3.1</v>
      </c>
      <c r="M12" s="281"/>
      <c r="N12" s="281"/>
      <c r="O12" s="281"/>
      <c r="P12" s="281">
        <v>5.6</v>
      </c>
      <c r="Q12" s="281"/>
      <c r="R12" s="281"/>
      <c r="S12" s="281"/>
      <c r="T12" s="281">
        <v>3.8</v>
      </c>
      <c r="U12" s="281">
        <v>5.3</v>
      </c>
      <c r="V12" s="281"/>
      <c r="W12" s="281">
        <v>10</v>
      </c>
      <c r="X12" s="281"/>
      <c r="Y12" s="281"/>
      <c r="Z12" s="281"/>
      <c r="AA12" s="281"/>
      <c r="AB12" s="281">
        <v>5.8</v>
      </c>
      <c r="AC12" s="281">
        <v>0.6</v>
      </c>
      <c r="AD12" s="281"/>
      <c r="AE12" s="281">
        <v>11.3</v>
      </c>
      <c r="AF12" s="281"/>
      <c r="AG12" s="281"/>
      <c r="AH12" s="28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ht="29.25" customHeight="1" spans="1:256">
      <c r="A13" s="21" t="s">
        <v>248</v>
      </c>
      <c r="B13" s="21" t="s">
        <v>220</v>
      </c>
      <c r="C13" s="85" t="s">
        <v>251</v>
      </c>
      <c r="D13" s="155" t="s">
        <v>172</v>
      </c>
      <c r="E13" s="146" t="s">
        <v>253</v>
      </c>
      <c r="F13" s="178">
        <f t="shared" si="1"/>
        <v>43.91</v>
      </c>
      <c r="G13" s="281">
        <v>5</v>
      </c>
      <c r="H13" s="281">
        <v>1.5</v>
      </c>
      <c r="I13" s="281"/>
      <c r="J13" s="281"/>
      <c r="K13" s="281">
        <v>0.2</v>
      </c>
      <c r="L13" s="281">
        <v>2</v>
      </c>
      <c r="M13" s="281"/>
      <c r="N13" s="281"/>
      <c r="O13" s="281"/>
      <c r="P13" s="281">
        <v>2</v>
      </c>
      <c r="Q13" s="281"/>
      <c r="R13" s="281">
        <v>2</v>
      </c>
      <c r="S13" s="281"/>
      <c r="T13" s="281">
        <v>3</v>
      </c>
      <c r="U13" s="281">
        <v>3</v>
      </c>
      <c r="V13" s="281">
        <v>2</v>
      </c>
      <c r="W13" s="281">
        <v>8</v>
      </c>
      <c r="X13" s="281"/>
      <c r="Y13" s="281"/>
      <c r="Z13" s="281"/>
      <c r="AA13" s="281"/>
      <c r="AB13" s="281">
        <v>6.21</v>
      </c>
      <c r="AC13" s="281"/>
      <c r="AD13" s="281"/>
      <c r="AE13" s="281">
        <v>5</v>
      </c>
      <c r="AF13" s="281"/>
      <c r="AG13" s="281">
        <v>4</v>
      </c>
      <c r="AH13" s="28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ht="29.25" customHeight="1" spans="1:256">
      <c r="A14" s="21" t="s">
        <v>243</v>
      </c>
      <c r="B14" s="21" t="s">
        <v>225</v>
      </c>
      <c r="C14" s="85" t="s">
        <v>225</v>
      </c>
      <c r="D14" s="155" t="s">
        <v>172</v>
      </c>
      <c r="E14" s="146" t="s">
        <v>246</v>
      </c>
      <c r="F14" s="178">
        <f t="shared" si="1"/>
        <v>41.02</v>
      </c>
      <c r="G14" s="281">
        <v>4</v>
      </c>
      <c r="H14" s="281">
        <v>0.3</v>
      </c>
      <c r="I14" s="281"/>
      <c r="J14" s="281"/>
      <c r="K14" s="281">
        <v>0.2</v>
      </c>
      <c r="L14" s="281">
        <v>3</v>
      </c>
      <c r="M14" s="281"/>
      <c r="N14" s="281"/>
      <c r="O14" s="281"/>
      <c r="P14" s="281">
        <v>1.5</v>
      </c>
      <c r="Q14" s="281"/>
      <c r="R14" s="281">
        <v>3.5</v>
      </c>
      <c r="S14" s="281"/>
      <c r="T14" s="281">
        <v>2</v>
      </c>
      <c r="U14" s="281">
        <v>2</v>
      </c>
      <c r="V14" s="281">
        <v>3</v>
      </c>
      <c r="W14" s="281">
        <v>6</v>
      </c>
      <c r="X14" s="281"/>
      <c r="Y14" s="281"/>
      <c r="Z14" s="281"/>
      <c r="AA14" s="281"/>
      <c r="AB14" s="281">
        <v>2.52</v>
      </c>
      <c r="AC14" s="281"/>
      <c r="AD14" s="281"/>
      <c r="AE14" s="281">
        <v>5</v>
      </c>
      <c r="AF14" s="281"/>
      <c r="AG14" s="281">
        <v>8</v>
      </c>
      <c r="AH14" s="28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ht="29.25" customHeight="1" spans="1:256">
      <c r="A15" s="21" t="s">
        <v>228</v>
      </c>
      <c r="B15" s="21" t="s">
        <v>234</v>
      </c>
      <c r="C15" s="85" t="s">
        <v>236</v>
      </c>
      <c r="D15" s="155" t="s">
        <v>172</v>
      </c>
      <c r="E15" s="146" t="s">
        <v>237</v>
      </c>
      <c r="F15" s="178">
        <f t="shared" si="1"/>
        <v>15.1</v>
      </c>
      <c r="G15" s="281">
        <v>2</v>
      </c>
      <c r="H15" s="281">
        <v>0.5</v>
      </c>
      <c r="I15" s="281"/>
      <c r="J15" s="281"/>
      <c r="K15" s="281">
        <v>0.3</v>
      </c>
      <c r="L15" s="281">
        <v>1.5</v>
      </c>
      <c r="M15" s="281"/>
      <c r="N15" s="281"/>
      <c r="O15" s="281"/>
      <c r="P15" s="281">
        <v>2</v>
      </c>
      <c r="Q15" s="281"/>
      <c r="R15" s="281"/>
      <c r="S15" s="281"/>
      <c r="T15" s="281">
        <v>3</v>
      </c>
      <c r="U15" s="281">
        <v>2</v>
      </c>
      <c r="V15" s="281">
        <v>1.5</v>
      </c>
      <c r="W15" s="281"/>
      <c r="X15" s="281"/>
      <c r="Y15" s="281"/>
      <c r="Z15" s="281"/>
      <c r="AA15" s="281"/>
      <c r="AB15" s="281">
        <v>0.17</v>
      </c>
      <c r="AC15" s="281">
        <v>0.63</v>
      </c>
      <c r="AD15" s="281"/>
      <c r="AE15" s="281">
        <v>1.5</v>
      </c>
      <c r="AF15" s="281"/>
      <c r="AG15" s="281"/>
      <c r="AH15" s="28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ht="29.25" customHeight="1" spans="1:256">
      <c r="A16" s="21" t="s">
        <v>248</v>
      </c>
      <c r="B16" s="21" t="s">
        <v>254</v>
      </c>
      <c r="C16" s="85" t="s">
        <v>230</v>
      </c>
      <c r="D16" s="155" t="s">
        <v>172</v>
      </c>
      <c r="E16" s="146" t="s">
        <v>256</v>
      </c>
      <c r="F16" s="178">
        <f t="shared" si="1"/>
        <v>16.09</v>
      </c>
      <c r="G16" s="282">
        <v>3.74</v>
      </c>
      <c r="H16" s="154"/>
      <c r="I16" s="154"/>
      <c r="J16" s="154"/>
      <c r="K16" s="154"/>
      <c r="L16" s="154">
        <v>0.2</v>
      </c>
      <c r="M16" s="154"/>
      <c r="N16" s="154"/>
      <c r="O16" s="154"/>
      <c r="P16" s="154">
        <v>1</v>
      </c>
      <c r="Q16" s="281"/>
      <c r="R16" s="289">
        <v>1.8</v>
      </c>
      <c r="S16" s="154"/>
      <c r="T16" s="154">
        <v>1.5</v>
      </c>
      <c r="U16" s="154">
        <v>0.5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>
        <v>7.35</v>
      </c>
      <c r="AH16" s="28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ht="29.25" customHeight="1" spans="1:256">
      <c r="A17" s="21" t="s">
        <v>248</v>
      </c>
      <c r="B17" s="21" t="s">
        <v>254</v>
      </c>
      <c r="C17" s="85" t="s">
        <v>230</v>
      </c>
      <c r="D17" s="155" t="s">
        <v>172</v>
      </c>
      <c r="E17" s="146" t="s">
        <v>257</v>
      </c>
      <c r="F17" s="178">
        <f t="shared" si="1"/>
        <v>7.34</v>
      </c>
      <c r="G17" s="282">
        <v>3</v>
      </c>
      <c r="H17" s="154"/>
      <c r="I17" s="154"/>
      <c r="J17" s="154"/>
      <c r="K17" s="154"/>
      <c r="L17" s="154">
        <v>0.15</v>
      </c>
      <c r="M17" s="154"/>
      <c r="N17" s="154"/>
      <c r="O17" s="154"/>
      <c r="P17" s="154"/>
      <c r="Q17" s="281"/>
      <c r="R17" s="289">
        <v>0.3</v>
      </c>
      <c r="S17" s="154"/>
      <c r="T17" s="154">
        <v>0.5</v>
      </c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>
        <v>3.39</v>
      </c>
      <c r="AH17" s="28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ht="29.25" customHeight="1" spans="1:256">
      <c r="A18" s="21" t="s">
        <v>248</v>
      </c>
      <c r="B18" s="21" t="s">
        <v>254</v>
      </c>
      <c r="C18" s="85" t="s">
        <v>230</v>
      </c>
      <c r="D18" s="155" t="s">
        <v>172</v>
      </c>
      <c r="E18" s="146" t="s">
        <v>258</v>
      </c>
      <c r="F18" s="178">
        <f t="shared" si="1"/>
        <v>9.9</v>
      </c>
      <c r="G18" s="282">
        <v>3</v>
      </c>
      <c r="H18" s="154"/>
      <c r="I18" s="154"/>
      <c r="J18" s="154"/>
      <c r="K18" s="154"/>
      <c r="L18" s="154">
        <v>0.2</v>
      </c>
      <c r="M18" s="154"/>
      <c r="N18" s="154"/>
      <c r="O18" s="154"/>
      <c r="P18" s="154">
        <v>0.3</v>
      </c>
      <c r="Q18" s="281"/>
      <c r="R18" s="289">
        <v>3</v>
      </c>
      <c r="S18" s="154"/>
      <c r="T18" s="154">
        <v>1</v>
      </c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>
        <v>2.4</v>
      </c>
      <c r="AH18" s="28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ht="29.25" customHeight="1" spans="1:256">
      <c r="A19" s="21" t="s">
        <v>248</v>
      </c>
      <c r="B19" s="21" t="s">
        <v>254</v>
      </c>
      <c r="C19" s="85" t="s">
        <v>230</v>
      </c>
      <c r="D19" s="155" t="s">
        <v>172</v>
      </c>
      <c r="E19" s="146" t="s">
        <v>259</v>
      </c>
      <c r="F19" s="178">
        <f t="shared" si="1"/>
        <v>6.63</v>
      </c>
      <c r="G19" s="282">
        <v>1.6</v>
      </c>
      <c r="H19" s="154"/>
      <c r="I19" s="154"/>
      <c r="J19" s="154"/>
      <c r="K19" s="154"/>
      <c r="L19" s="154">
        <v>0.15</v>
      </c>
      <c r="M19" s="154"/>
      <c r="N19" s="154"/>
      <c r="O19" s="154"/>
      <c r="P19" s="154">
        <v>0.8</v>
      </c>
      <c r="Q19" s="281"/>
      <c r="R19" s="289">
        <v>0.8</v>
      </c>
      <c r="S19" s="154"/>
      <c r="T19" s="154">
        <v>1</v>
      </c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>
        <v>2.28</v>
      </c>
      <c r="AH19" s="28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ht="29.25" customHeight="1" spans="1:256">
      <c r="A20" s="21" t="s">
        <v>248</v>
      </c>
      <c r="B20" s="21" t="s">
        <v>254</v>
      </c>
      <c r="C20" s="85" t="s">
        <v>230</v>
      </c>
      <c r="D20" s="155" t="s">
        <v>172</v>
      </c>
      <c r="E20" s="146" t="s">
        <v>260</v>
      </c>
      <c r="F20" s="178">
        <f t="shared" si="1"/>
        <v>12.36</v>
      </c>
      <c r="G20" s="282">
        <v>3.06</v>
      </c>
      <c r="H20" s="154"/>
      <c r="I20" s="154"/>
      <c r="J20" s="154"/>
      <c r="K20" s="154"/>
      <c r="L20" s="154">
        <v>0.2</v>
      </c>
      <c r="M20" s="154"/>
      <c r="N20" s="154"/>
      <c r="O20" s="154"/>
      <c r="P20" s="154"/>
      <c r="Q20" s="281"/>
      <c r="R20" s="289">
        <v>3</v>
      </c>
      <c r="S20" s="154"/>
      <c r="T20" s="154">
        <v>1.3</v>
      </c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>
        <v>4.8</v>
      </c>
      <c r="AH20" s="28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29.25" customHeight="1" spans="1:256">
      <c r="A21" s="21" t="s">
        <v>248</v>
      </c>
      <c r="B21" s="21" t="s">
        <v>254</v>
      </c>
      <c r="C21" s="85" t="s">
        <v>230</v>
      </c>
      <c r="D21" s="155" t="s">
        <v>172</v>
      </c>
      <c r="E21" s="146" t="s">
        <v>261</v>
      </c>
      <c r="F21" s="178">
        <f t="shared" si="1"/>
        <v>14.1</v>
      </c>
      <c r="G21" s="282">
        <v>5</v>
      </c>
      <c r="H21" s="154"/>
      <c r="I21" s="154"/>
      <c r="J21" s="154"/>
      <c r="K21" s="154"/>
      <c r="L21" s="154">
        <v>0.2</v>
      </c>
      <c r="M21" s="154"/>
      <c r="N21" s="154"/>
      <c r="O21" s="154"/>
      <c r="P21" s="154">
        <v>1.3</v>
      </c>
      <c r="Q21" s="281"/>
      <c r="R21" s="289">
        <v>0.9</v>
      </c>
      <c r="S21" s="154"/>
      <c r="T21" s="154">
        <v>0.7</v>
      </c>
      <c r="U21" s="154">
        <v>0.9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>
        <v>5.1</v>
      </c>
      <c r="AH21" s="28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29.25" customHeight="1" spans="1:256">
      <c r="A22" s="21" t="s">
        <v>248</v>
      </c>
      <c r="B22" s="21" t="s">
        <v>254</v>
      </c>
      <c r="C22" s="85" t="s">
        <v>230</v>
      </c>
      <c r="D22" s="155" t="s">
        <v>172</v>
      </c>
      <c r="E22" s="146" t="s">
        <v>262</v>
      </c>
      <c r="F22" s="178">
        <f t="shared" si="1"/>
        <v>13.28</v>
      </c>
      <c r="G22" s="282">
        <v>3.5</v>
      </c>
      <c r="H22" s="154"/>
      <c r="I22" s="154"/>
      <c r="J22" s="154"/>
      <c r="K22" s="154"/>
      <c r="L22" s="154">
        <v>0.2</v>
      </c>
      <c r="M22" s="154"/>
      <c r="N22" s="154"/>
      <c r="O22" s="154"/>
      <c r="P22" s="154">
        <v>0.7</v>
      </c>
      <c r="Q22" s="281"/>
      <c r="R22" s="289">
        <v>2</v>
      </c>
      <c r="S22" s="154"/>
      <c r="T22" s="154">
        <v>1.5</v>
      </c>
      <c r="U22" s="154">
        <v>0.5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>
        <v>4.88</v>
      </c>
      <c r="AH22" s="28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ht="29.25" customHeight="1" spans="1:256">
      <c r="A23" s="21" t="s">
        <v>248</v>
      </c>
      <c r="B23" s="21" t="s">
        <v>254</v>
      </c>
      <c r="C23" s="85" t="s">
        <v>230</v>
      </c>
      <c r="D23" s="155" t="s">
        <v>172</v>
      </c>
      <c r="E23" s="146" t="s">
        <v>263</v>
      </c>
      <c r="F23" s="178">
        <f t="shared" si="1"/>
        <v>13.2</v>
      </c>
      <c r="G23" s="282">
        <v>3.3</v>
      </c>
      <c r="H23" s="154"/>
      <c r="I23" s="154"/>
      <c r="J23" s="154"/>
      <c r="K23" s="154"/>
      <c r="L23" s="154">
        <v>0.2</v>
      </c>
      <c r="M23" s="154"/>
      <c r="N23" s="154"/>
      <c r="O23" s="154"/>
      <c r="P23" s="154">
        <v>0.8</v>
      </c>
      <c r="Q23" s="281"/>
      <c r="R23" s="289">
        <v>2</v>
      </c>
      <c r="S23" s="154"/>
      <c r="T23" s="154">
        <v>1</v>
      </c>
      <c r="U23" s="154">
        <v>0.2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>
        <v>5.7</v>
      </c>
      <c r="AH23" s="28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ht="29.25" customHeight="1" spans="1:256">
      <c r="A24" s="21" t="s">
        <v>248</v>
      </c>
      <c r="B24" s="21" t="s">
        <v>254</v>
      </c>
      <c r="C24" s="85" t="s">
        <v>230</v>
      </c>
      <c r="D24" s="155" t="s">
        <v>172</v>
      </c>
      <c r="E24" s="146" t="s">
        <v>264</v>
      </c>
      <c r="F24" s="178">
        <f t="shared" si="1"/>
        <v>7.02</v>
      </c>
      <c r="G24" s="282">
        <v>3</v>
      </c>
      <c r="H24" s="154"/>
      <c r="I24" s="154"/>
      <c r="J24" s="154"/>
      <c r="K24" s="154"/>
      <c r="L24" s="154">
        <v>0.15</v>
      </c>
      <c r="M24" s="154"/>
      <c r="N24" s="154"/>
      <c r="O24" s="154"/>
      <c r="P24" s="154"/>
      <c r="Q24" s="281"/>
      <c r="R24" s="289">
        <v>2.5</v>
      </c>
      <c r="S24" s="154"/>
      <c r="T24" s="154">
        <v>0.5</v>
      </c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>
        <v>0.87</v>
      </c>
      <c r="AH24" s="28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ht="29.25" customHeight="1" spans="1:256">
      <c r="A25" s="21" t="s">
        <v>248</v>
      </c>
      <c r="B25" s="21" t="s">
        <v>254</v>
      </c>
      <c r="C25" s="85" t="s">
        <v>230</v>
      </c>
      <c r="D25" s="155" t="s">
        <v>172</v>
      </c>
      <c r="E25" s="146" t="s">
        <v>265</v>
      </c>
      <c r="F25" s="178">
        <f t="shared" si="1"/>
        <v>21.9</v>
      </c>
      <c r="G25" s="282">
        <v>3</v>
      </c>
      <c r="H25" s="154"/>
      <c r="I25" s="154"/>
      <c r="J25" s="154"/>
      <c r="K25" s="154"/>
      <c r="L25" s="154">
        <v>0.2</v>
      </c>
      <c r="M25" s="154"/>
      <c r="N25" s="154"/>
      <c r="O25" s="154"/>
      <c r="P25" s="154">
        <v>1.2</v>
      </c>
      <c r="Q25" s="281"/>
      <c r="R25" s="289">
        <v>1.5</v>
      </c>
      <c r="S25" s="154"/>
      <c r="T25" s="154">
        <v>0.5</v>
      </c>
      <c r="U25" s="154">
        <v>1.2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>
        <v>14.3</v>
      </c>
      <c r="AH25" s="28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ht="29.25" customHeight="1" spans="1:256">
      <c r="A26" s="21" t="s">
        <v>248</v>
      </c>
      <c r="B26" s="21" t="s">
        <v>254</v>
      </c>
      <c r="C26" s="85" t="s">
        <v>230</v>
      </c>
      <c r="D26" s="155" t="s">
        <v>172</v>
      </c>
      <c r="E26" s="146" t="s">
        <v>266</v>
      </c>
      <c r="F26" s="178">
        <f t="shared" si="1"/>
        <v>19.76</v>
      </c>
      <c r="G26" s="282">
        <v>2</v>
      </c>
      <c r="H26" s="154"/>
      <c r="I26" s="154"/>
      <c r="J26" s="154"/>
      <c r="K26" s="154"/>
      <c r="L26" s="154">
        <v>0.2</v>
      </c>
      <c r="M26" s="154"/>
      <c r="N26" s="154"/>
      <c r="O26" s="154"/>
      <c r="P26" s="154">
        <v>1.2</v>
      </c>
      <c r="Q26" s="281"/>
      <c r="R26" s="289">
        <v>2.3</v>
      </c>
      <c r="S26" s="154"/>
      <c r="T26" s="154">
        <v>0.6</v>
      </c>
      <c r="U26" s="154">
        <v>0.2</v>
      </c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>
        <v>13.26</v>
      </c>
      <c r="AH26" s="28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ht="29.25" customHeight="1" spans="1:256">
      <c r="A27" s="21" t="s">
        <v>248</v>
      </c>
      <c r="B27" s="21" t="s">
        <v>254</v>
      </c>
      <c r="C27" s="85" t="s">
        <v>230</v>
      </c>
      <c r="D27" s="155" t="s">
        <v>172</v>
      </c>
      <c r="E27" s="146" t="s">
        <v>267</v>
      </c>
      <c r="F27" s="178">
        <f t="shared" si="1"/>
        <v>11.66</v>
      </c>
      <c r="G27" s="282">
        <v>3</v>
      </c>
      <c r="H27" s="154"/>
      <c r="I27" s="154"/>
      <c r="J27" s="154"/>
      <c r="K27" s="154"/>
      <c r="L27" s="154">
        <v>0.15</v>
      </c>
      <c r="M27" s="154"/>
      <c r="N27" s="154"/>
      <c r="O27" s="154"/>
      <c r="P27" s="154">
        <v>0.2</v>
      </c>
      <c r="Q27" s="281"/>
      <c r="R27" s="289">
        <v>0.5</v>
      </c>
      <c r="S27" s="154"/>
      <c r="T27" s="154">
        <v>1</v>
      </c>
      <c r="U27" s="154">
        <v>0.2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>
        <v>6.61</v>
      </c>
      <c r="AH27" s="28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ht="29.25" customHeight="1" spans="1:256">
      <c r="A28" s="21" t="s">
        <v>248</v>
      </c>
      <c r="B28" s="21" t="s">
        <v>254</v>
      </c>
      <c r="C28" s="85" t="s">
        <v>230</v>
      </c>
      <c r="D28" s="155" t="s">
        <v>172</v>
      </c>
      <c r="E28" s="146" t="s">
        <v>268</v>
      </c>
      <c r="F28" s="178">
        <f t="shared" si="1"/>
        <v>7.34</v>
      </c>
      <c r="G28" s="282">
        <v>1</v>
      </c>
      <c r="H28" s="154"/>
      <c r="I28" s="154"/>
      <c r="J28" s="154"/>
      <c r="K28" s="154"/>
      <c r="L28" s="154">
        <v>0.15</v>
      </c>
      <c r="M28" s="154"/>
      <c r="N28" s="154"/>
      <c r="O28" s="154"/>
      <c r="P28" s="154">
        <v>0.1</v>
      </c>
      <c r="Q28" s="281"/>
      <c r="R28" s="289">
        <v>1.5</v>
      </c>
      <c r="S28" s="154"/>
      <c r="T28" s="154">
        <v>1</v>
      </c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>
        <v>3.59</v>
      </c>
      <c r="AH28" s="28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ht="29.25" customHeight="1" spans="1:256">
      <c r="A29" s="21" t="s">
        <v>248</v>
      </c>
      <c r="B29" s="21" t="s">
        <v>254</v>
      </c>
      <c r="C29" s="85" t="s">
        <v>230</v>
      </c>
      <c r="D29" s="155" t="s">
        <v>172</v>
      </c>
      <c r="E29" s="146" t="s">
        <v>269</v>
      </c>
      <c r="F29" s="178">
        <f t="shared" si="1"/>
        <v>11.44</v>
      </c>
      <c r="G29" s="282">
        <v>3</v>
      </c>
      <c r="H29" s="154"/>
      <c r="I29" s="154"/>
      <c r="J29" s="154"/>
      <c r="K29" s="154"/>
      <c r="L29" s="154">
        <v>0.2</v>
      </c>
      <c r="M29" s="154"/>
      <c r="N29" s="154"/>
      <c r="O29" s="154"/>
      <c r="P29" s="154"/>
      <c r="Q29" s="281"/>
      <c r="R29" s="289">
        <v>1</v>
      </c>
      <c r="S29" s="154"/>
      <c r="T29" s="154">
        <v>0.5</v>
      </c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>
        <v>6.74</v>
      </c>
      <c r="AH29" s="28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ht="29.25" customHeight="1" spans="1:256">
      <c r="A30" s="21" t="s">
        <v>248</v>
      </c>
      <c r="B30" s="21" t="s">
        <v>254</v>
      </c>
      <c r="C30" s="85" t="s">
        <v>230</v>
      </c>
      <c r="D30" s="155" t="s">
        <v>172</v>
      </c>
      <c r="E30" s="146" t="s">
        <v>270</v>
      </c>
      <c r="F30" s="178">
        <f t="shared" si="1"/>
        <v>12</v>
      </c>
      <c r="G30" s="282">
        <v>4</v>
      </c>
      <c r="H30" s="154"/>
      <c r="I30" s="154"/>
      <c r="J30" s="154"/>
      <c r="K30" s="154"/>
      <c r="L30" s="154">
        <v>0.2</v>
      </c>
      <c r="M30" s="154"/>
      <c r="N30" s="154"/>
      <c r="O30" s="154"/>
      <c r="P30" s="154">
        <v>0.5</v>
      </c>
      <c r="Q30" s="281"/>
      <c r="R30" s="289">
        <v>2</v>
      </c>
      <c r="S30" s="154"/>
      <c r="T30" s="154">
        <v>0.3</v>
      </c>
      <c r="U30" s="154">
        <v>0.2</v>
      </c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>
        <v>4.8</v>
      </c>
      <c r="AH30" s="28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ht="29.25" customHeight="1" spans="1:256">
      <c r="A31" s="21" t="s">
        <v>248</v>
      </c>
      <c r="B31" s="21" t="s">
        <v>254</v>
      </c>
      <c r="C31" s="85" t="s">
        <v>230</v>
      </c>
      <c r="D31" s="155" t="s">
        <v>172</v>
      </c>
      <c r="E31" s="146" t="s">
        <v>271</v>
      </c>
      <c r="F31" s="178">
        <f t="shared" si="1"/>
        <v>8.2</v>
      </c>
      <c r="G31" s="282">
        <v>3</v>
      </c>
      <c r="H31" s="154"/>
      <c r="I31" s="154"/>
      <c r="J31" s="154"/>
      <c r="K31" s="154"/>
      <c r="L31" s="154">
        <v>0.15</v>
      </c>
      <c r="M31" s="154"/>
      <c r="N31" s="154"/>
      <c r="O31" s="154"/>
      <c r="P31" s="154"/>
      <c r="Q31" s="281"/>
      <c r="R31" s="289">
        <v>1.5</v>
      </c>
      <c r="S31" s="154"/>
      <c r="T31" s="154">
        <v>1</v>
      </c>
      <c r="U31" s="154">
        <v>0.3</v>
      </c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>
        <v>2.25</v>
      </c>
      <c r="AH31" s="28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ht="29.25" customHeight="1" spans="1:256">
      <c r="A32" s="21" t="s">
        <v>248</v>
      </c>
      <c r="B32" s="21" t="s">
        <v>254</v>
      </c>
      <c r="C32" s="85" t="s">
        <v>230</v>
      </c>
      <c r="D32" s="155" t="s">
        <v>172</v>
      </c>
      <c r="E32" s="146" t="s">
        <v>272</v>
      </c>
      <c r="F32" s="178">
        <f t="shared" si="1"/>
        <v>8.96</v>
      </c>
      <c r="G32" s="282">
        <v>3</v>
      </c>
      <c r="H32" s="154"/>
      <c r="I32" s="154"/>
      <c r="J32" s="154"/>
      <c r="K32" s="154"/>
      <c r="L32" s="154">
        <v>0.15</v>
      </c>
      <c r="M32" s="154"/>
      <c r="N32" s="154"/>
      <c r="O32" s="154"/>
      <c r="P32" s="154">
        <v>1</v>
      </c>
      <c r="Q32" s="281"/>
      <c r="R32" s="289">
        <v>0.76</v>
      </c>
      <c r="S32" s="154"/>
      <c r="T32" s="154">
        <v>0.5</v>
      </c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>
        <v>3.55</v>
      </c>
      <c r="AH32" s="28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ht="29.25" customHeight="1" spans="1:256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273</v>
      </c>
      <c r="F33" s="178">
        <f t="shared" si="1"/>
        <v>30.6</v>
      </c>
      <c r="G33" s="282">
        <v>4.16</v>
      </c>
      <c r="H33" s="154"/>
      <c r="I33" s="154"/>
      <c r="J33" s="154"/>
      <c r="K33" s="154"/>
      <c r="L33" s="154">
        <v>0.2</v>
      </c>
      <c r="M33" s="154"/>
      <c r="N33" s="154"/>
      <c r="O33" s="154"/>
      <c r="P33" s="154">
        <v>1.2</v>
      </c>
      <c r="Q33" s="281"/>
      <c r="R33" s="289">
        <v>2.5</v>
      </c>
      <c r="S33" s="154"/>
      <c r="T33" s="154">
        <v>1.3</v>
      </c>
      <c r="U33" s="154">
        <v>1.5</v>
      </c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>
        <v>19.74</v>
      </c>
      <c r="AH33" s="28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29.25" customHeight="1" spans="1:256">
      <c r="A34" s="21" t="s">
        <v>248</v>
      </c>
      <c r="B34" s="21" t="s">
        <v>254</v>
      </c>
      <c r="C34" s="85" t="s">
        <v>230</v>
      </c>
      <c r="D34" s="155" t="s">
        <v>172</v>
      </c>
      <c r="E34" s="146" t="s">
        <v>274</v>
      </c>
      <c r="F34" s="178">
        <f t="shared" si="1"/>
        <v>19</v>
      </c>
      <c r="G34" s="282">
        <v>5</v>
      </c>
      <c r="H34" s="154"/>
      <c r="I34" s="154"/>
      <c r="J34" s="154"/>
      <c r="K34" s="154"/>
      <c r="L34" s="154">
        <v>0.2</v>
      </c>
      <c r="M34" s="154"/>
      <c r="N34" s="154"/>
      <c r="O34" s="154"/>
      <c r="P34" s="154">
        <v>0.5</v>
      </c>
      <c r="Q34" s="281"/>
      <c r="R34" s="289">
        <v>3</v>
      </c>
      <c r="S34" s="154"/>
      <c r="T34" s="154">
        <v>1.6</v>
      </c>
      <c r="U34" s="154">
        <v>0.5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>
        <v>8.2</v>
      </c>
      <c r="AH34" s="28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ht="29.25" customHeight="1" spans="1:256">
      <c r="A35" s="21" t="s">
        <v>248</v>
      </c>
      <c r="B35" s="21" t="s">
        <v>254</v>
      </c>
      <c r="C35" s="85" t="s">
        <v>230</v>
      </c>
      <c r="D35" s="155" t="s">
        <v>172</v>
      </c>
      <c r="E35" s="146" t="s">
        <v>275</v>
      </c>
      <c r="F35" s="178">
        <f t="shared" si="1"/>
        <v>14.14</v>
      </c>
      <c r="G35" s="282">
        <v>3.2</v>
      </c>
      <c r="H35" s="154"/>
      <c r="I35" s="154"/>
      <c r="J35" s="154"/>
      <c r="K35" s="154"/>
      <c r="L35" s="154">
        <v>0.2</v>
      </c>
      <c r="M35" s="154"/>
      <c r="N35" s="154"/>
      <c r="O35" s="154"/>
      <c r="P35" s="154">
        <v>0.4</v>
      </c>
      <c r="Q35" s="281"/>
      <c r="R35" s="289">
        <v>3</v>
      </c>
      <c r="S35" s="154"/>
      <c r="T35" s="154">
        <v>1</v>
      </c>
      <c r="U35" s="154">
        <v>0.3</v>
      </c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>
        <v>6.04</v>
      </c>
      <c r="AH35" s="28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ht="29.25" customHeight="1" spans="1:256">
      <c r="A36" s="21" t="s">
        <v>248</v>
      </c>
      <c r="B36" s="21" t="s">
        <v>254</v>
      </c>
      <c r="C36" s="85" t="s">
        <v>230</v>
      </c>
      <c r="D36" s="155" t="s">
        <v>172</v>
      </c>
      <c r="E36" s="146" t="s">
        <v>276</v>
      </c>
      <c r="F36" s="178">
        <f t="shared" si="1"/>
        <v>12.8</v>
      </c>
      <c r="G36" s="282">
        <v>3.4</v>
      </c>
      <c r="H36" s="154"/>
      <c r="I36" s="154"/>
      <c r="J36" s="154"/>
      <c r="K36" s="154"/>
      <c r="L36" s="154">
        <v>0.2</v>
      </c>
      <c r="M36" s="154"/>
      <c r="N36" s="154"/>
      <c r="O36" s="154"/>
      <c r="P36" s="154">
        <v>1.1</v>
      </c>
      <c r="Q36" s="281"/>
      <c r="R36" s="289">
        <v>1.5</v>
      </c>
      <c r="S36" s="154"/>
      <c r="T36" s="154">
        <v>1.2</v>
      </c>
      <c r="U36" s="154">
        <v>0.5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>
        <v>4.9</v>
      </c>
      <c r="AH36" s="28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ht="29.25" customHeight="1" spans="1:256">
      <c r="A37" s="21" t="s">
        <v>248</v>
      </c>
      <c r="B37" s="21" t="s">
        <v>254</v>
      </c>
      <c r="C37" s="85" t="s">
        <v>230</v>
      </c>
      <c r="D37" s="155" t="s">
        <v>172</v>
      </c>
      <c r="E37" s="146" t="s">
        <v>277</v>
      </c>
      <c r="F37" s="178">
        <f t="shared" si="1"/>
        <v>23.79</v>
      </c>
      <c r="G37" s="282">
        <v>3.5</v>
      </c>
      <c r="H37" s="154"/>
      <c r="I37" s="154"/>
      <c r="J37" s="154"/>
      <c r="K37" s="154"/>
      <c r="L37" s="154">
        <v>0.2</v>
      </c>
      <c r="M37" s="154"/>
      <c r="N37" s="154"/>
      <c r="O37" s="154"/>
      <c r="P37" s="154">
        <v>0.5</v>
      </c>
      <c r="Q37" s="281"/>
      <c r="R37" s="289">
        <v>1</v>
      </c>
      <c r="S37" s="154"/>
      <c r="T37" s="154">
        <v>1.3</v>
      </c>
      <c r="U37" s="154">
        <v>0.87</v>
      </c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>
        <v>16.42</v>
      </c>
      <c r="AH37" s="28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ht="29.25" customHeight="1" spans="1:256">
      <c r="A38" s="21" t="s">
        <v>248</v>
      </c>
      <c r="B38" s="21" t="s">
        <v>254</v>
      </c>
      <c r="C38" s="85" t="s">
        <v>230</v>
      </c>
      <c r="D38" s="155" t="s">
        <v>172</v>
      </c>
      <c r="E38" s="146" t="s">
        <v>278</v>
      </c>
      <c r="F38" s="178">
        <f t="shared" si="1"/>
        <v>10.32</v>
      </c>
      <c r="G38" s="282">
        <v>3</v>
      </c>
      <c r="H38" s="154"/>
      <c r="I38" s="154"/>
      <c r="J38" s="154"/>
      <c r="K38" s="154"/>
      <c r="L38" s="154">
        <v>0.15</v>
      </c>
      <c r="M38" s="154"/>
      <c r="N38" s="154"/>
      <c r="O38" s="154"/>
      <c r="P38" s="154">
        <v>0.32</v>
      </c>
      <c r="Q38" s="281"/>
      <c r="R38" s="289">
        <v>2</v>
      </c>
      <c r="S38" s="154"/>
      <c r="T38" s="154">
        <v>1</v>
      </c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>
        <v>3.85</v>
      </c>
      <c r="AH38" s="28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ht="29.25" customHeight="1" spans="1:256">
      <c r="A39" s="21" t="s">
        <v>248</v>
      </c>
      <c r="B39" s="21" t="s">
        <v>254</v>
      </c>
      <c r="C39" s="85" t="s">
        <v>230</v>
      </c>
      <c r="D39" s="155" t="s">
        <v>172</v>
      </c>
      <c r="E39" s="146" t="s">
        <v>279</v>
      </c>
      <c r="F39" s="178">
        <f t="shared" si="1"/>
        <v>11.75</v>
      </c>
      <c r="G39" s="282">
        <v>3</v>
      </c>
      <c r="H39" s="154"/>
      <c r="I39" s="154"/>
      <c r="J39" s="154"/>
      <c r="K39" s="154"/>
      <c r="L39" s="154">
        <v>0.2</v>
      </c>
      <c r="M39" s="154"/>
      <c r="N39" s="154"/>
      <c r="O39" s="154"/>
      <c r="P39" s="154"/>
      <c r="Q39" s="281"/>
      <c r="R39" s="289">
        <v>2.3</v>
      </c>
      <c r="S39" s="154"/>
      <c r="T39" s="154">
        <v>1</v>
      </c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>
        <v>5.25</v>
      </c>
      <c r="AH39" s="28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29.25" customHeight="1" spans="1:256">
      <c r="A40" s="21" t="s">
        <v>248</v>
      </c>
      <c r="B40" s="21" t="s">
        <v>254</v>
      </c>
      <c r="C40" s="85" t="s">
        <v>230</v>
      </c>
      <c r="D40" s="155" t="s">
        <v>172</v>
      </c>
      <c r="E40" s="146" t="s">
        <v>280</v>
      </c>
      <c r="F40" s="178">
        <f t="shared" si="1"/>
        <v>13</v>
      </c>
      <c r="G40" s="282">
        <v>3.2</v>
      </c>
      <c r="H40" s="154"/>
      <c r="I40" s="154"/>
      <c r="J40" s="154"/>
      <c r="K40" s="154"/>
      <c r="L40" s="154">
        <v>0.2</v>
      </c>
      <c r="M40" s="154"/>
      <c r="N40" s="154"/>
      <c r="O40" s="154"/>
      <c r="P40" s="154">
        <v>0.3</v>
      </c>
      <c r="Q40" s="281"/>
      <c r="R40" s="289">
        <v>2</v>
      </c>
      <c r="S40" s="154"/>
      <c r="T40" s="154">
        <v>1</v>
      </c>
      <c r="U40" s="154">
        <v>0.2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>
        <v>6.1</v>
      </c>
      <c r="AH40" s="28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ht="29.25" customHeight="1" spans="1:256">
      <c r="A41" s="21" t="s">
        <v>248</v>
      </c>
      <c r="B41" s="21" t="s">
        <v>254</v>
      </c>
      <c r="C41" s="85" t="s">
        <v>230</v>
      </c>
      <c r="D41" s="155" t="s">
        <v>172</v>
      </c>
      <c r="E41" s="146" t="s">
        <v>281</v>
      </c>
      <c r="F41" s="178">
        <f t="shared" si="1"/>
        <v>18.54</v>
      </c>
      <c r="G41" s="282">
        <v>5</v>
      </c>
      <c r="H41" s="154"/>
      <c r="I41" s="154"/>
      <c r="J41" s="154"/>
      <c r="K41" s="154"/>
      <c r="L41" s="154">
        <v>0.2</v>
      </c>
      <c r="M41" s="154"/>
      <c r="N41" s="154"/>
      <c r="O41" s="154"/>
      <c r="P41" s="154">
        <v>1</v>
      </c>
      <c r="Q41" s="281"/>
      <c r="R41" s="289">
        <v>3</v>
      </c>
      <c r="S41" s="154"/>
      <c r="T41" s="154">
        <v>0.8</v>
      </c>
      <c r="U41" s="154">
        <v>0.5</v>
      </c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>
        <v>8.04</v>
      </c>
      <c r="AH41" s="28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ht="29.25" customHeight="1" spans="1:256">
      <c r="A42" s="21" t="s">
        <v>248</v>
      </c>
      <c r="B42" s="21" t="s">
        <v>254</v>
      </c>
      <c r="C42" s="85" t="s">
        <v>230</v>
      </c>
      <c r="D42" s="155" t="s">
        <v>172</v>
      </c>
      <c r="E42" s="146" t="s">
        <v>282</v>
      </c>
      <c r="F42" s="178">
        <f t="shared" si="1"/>
        <v>16.9</v>
      </c>
      <c r="G42" s="282">
        <v>4</v>
      </c>
      <c r="H42" s="154"/>
      <c r="I42" s="154"/>
      <c r="J42" s="154"/>
      <c r="K42" s="154"/>
      <c r="L42" s="154">
        <v>0.2</v>
      </c>
      <c r="M42" s="154"/>
      <c r="N42" s="154"/>
      <c r="O42" s="154"/>
      <c r="P42" s="154">
        <v>0.8</v>
      </c>
      <c r="Q42" s="281"/>
      <c r="R42" s="289">
        <v>2</v>
      </c>
      <c r="S42" s="154"/>
      <c r="T42" s="154">
        <v>2.8</v>
      </c>
      <c r="U42" s="154">
        <v>0.2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>
        <v>6.9</v>
      </c>
      <c r="AH42" s="28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ht="29.25" customHeight="1" spans="1:256">
      <c r="A43" s="21" t="s">
        <v>248</v>
      </c>
      <c r="B43" s="21" t="s">
        <v>254</v>
      </c>
      <c r="C43" s="85" t="s">
        <v>230</v>
      </c>
      <c r="D43" s="155" t="s">
        <v>172</v>
      </c>
      <c r="E43" s="146" t="s">
        <v>283</v>
      </c>
      <c r="F43" s="178">
        <f t="shared" si="1"/>
        <v>8.4</v>
      </c>
      <c r="G43" s="282">
        <v>1</v>
      </c>
      <c r="H43" s="154"/>
      <c r="I43" s="154"/>
      <c r="J43" s="154"/>
      <c r="K43" s="154"/>
      <c r="L43" s="154">
        <v>0.15</v>
      </c>
      <c r="M43" s="154"/>
      <c r="N43" s="154"/>
      <c r="O43" s="154"/>
      <c r="P43" s="154">
        <v>0.3</v>
      </c>
      <c r="Q43" s="281"/>
      <c r="R43" s="289">
        <v>2</v>
      </c>
      <c r="S43" s="154"/>
      <c r="T43" s="154">
        <v>1</v>
      </c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>
        <v>3.95</v>
      </c>
      <c r="AH43" s="28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5" customHeight="1" spans="1:34">
      <c r="A45" s="229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30"/>
      <c r="U45" s="229"/>
      <c r="V45" s="229"/>
      <c r="W45" s="229"/>
      <c r="X45" s="229"/>
      <c r="Y45" s="229"/>
      <c r="Z45" s="229"/>
      <c r="AA45" s="229"/>
      <c r="AB45" s="230"/>
      <c r="AC45" s="229"/>
      <c r="AD45" s="229"/>
      <c r="AE45" s="229"/>
      <c r="AF45" s="229"/>
      <c r="AG45" s="229"/>
      <c r="AH45" s="229"/>
    </row>
  </sheetData>
  <mergeCells count="39">
    <mergeCell ref="AG1:AH1"/>
    <mergeCell ref="A2:AH2"/>
    <mergeCell ref="AG3:AH3"/>
    <mergeCell ref="A4:C4"/>
    <mergeCell ref="A45:AH4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</mergeCells>
  <printOptions horizontalCentered="1"/>
  <pageMargins left="0.39" right="0.39" top="0.5" bottom="0.47" header="0.75" footer="0.31"/>
  <pageSetup paperSize="9" scale="5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4"/>
  <sheetViews>
    <sheetView showGridLines="0" showZeros="0" zoomScaleSheetLayoutView="60" workbookViewId="0">
      <selection activeCell="J22" sqref="J22"/>
    </sheetView>
  </sheetViews>
  <sheetFormatPr defaultColWidth="6.83333333333333" defaultRowHeight="12.75" customHeight="1"/>
  <cols>
    <col min="1" max="2" width="7.33333333333333" style="163" customWidth="1"/>
    <col min="3" max="3" width="7.66666666666667" style="163" customWidth="1"/>
    <col min="4" max="4" width="10" style="163" customWidth="1"/>
    <col min="5" max="5" width="43.1666666666667" style="163" customWidth="1"/>
    <col min="6" max="6" width="14.6666666666667" style="163" customWidth="1"/>
    <col min="7" max="9" width="10.3333333333333" style="163" customWidth="1"/>
    <col min="10" max="10" width="10" style="163" customWidth="1"/>
    <col min="11" max="11" width="9.33333333333333" style="163" customWidth="1"/>
    <col min="12" max="16" width="10.3333333333333" style="163" customWidth="1"/>
    <col min="17" max="254" width="6.83333333333333" style="163" customWidth="1"/>
  </cols>
  <sheetData>
    <row r="1" ht="23.1" customHeight="1" spans="1:249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M1" s="66"/>
      <c r="N1" s="66"/>
      <c r="O1" s="66"/>
      <c r="P1" s="212" t="s">
        <v>44</v>
      </c>
      <c r="Q1" s="90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</row>
    <row r="2" ht="23.1" customHeight="1" spans="1:249">
      <c r="A2" s="68" t="s">
        <v>529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</row>
    <row r="3" ht="23.1" customHeight="1" spans="1:249">
      <c r="A3" s="69"/>
      <c r="B3" s="69"/>
      <c r="C3" s="69"/>
      <c r="D3" s="69"/>
      <c r="E3" s="69"/>
      <c r="F3" s="70"/>
      <c r="G3" s="70"/>
      <c r="H3" s="70"/>
      <c r="I3" s="70"/>
      <c r="J3" s="70"/>
      <c r="K3" s="70"/>
      <c r="M3" s="70"/>
      <c r="N3" s="70"/>
      <c r="O3" s="70"/>
      <c r="P3" s="93"/>
      <c r="Q3" s="94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</row>
    <row r="4" ht="23.1" customHeight="1" spans="1:249">
      <c r="A4" s="73" t="s">
        <v>209</v>
      </c>
      <c r="B4" s="73"/>
      <c r="C4" s="73"/>
      <c r="D4" s="166" t="s">
        <v>154</v>
      </c>
      <c r="E4" s="48" t="s">
        <v>210</v>
      </c>
      <c r="F4" s="139" t="s">
        <v>211</v>
      </c>
      <c r="G4" s="45" t="s">
        <v>530</v>
      </c>
      <c r="H4" s="45" t="s">
        <v>531</v>
      </c>
      <c r="I4" s="45" t="s">
        <v>532</v>
      </c>
      <c r="J4" s="45" t="s">
        <v>533</v>
      </c>
      <c r="K4" s="45" t="s">
        <v>534</v>
      </c>
      <c r="L4" s="95" t="s">
        <v>535</v>
      </c>
      <c r="M4" s="95" t="s">
        <v>536</v>
      </c>
      <c r="N4" s="95" t="s">
        <v>537</v>
      </c>
      <c r="O4" s="95" t="s">
        <v>538</v>
      </c>
      <c r="P4" s="211" t="s">
        <v>539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</row>
    <row r="5" ht="19.5" customHeight="1" spans="1:249">
      <c r="A5" s="73" t="s">
        <v>213</v>
      </c>
      <c r="B5" s="73" t="s">
        <v>214</v>
      </c>
      <c r="C5" s="73" t="s">
        <v>215</v>
      </c>
      <c r="D5" s="166"/>
      <c r="E5" s="48"/>
      <c r="F5" s="139"/>
      <c r="G5" s="45"/>
      <c r="H5" s="45"/>
      <c r="I5" s="45"/>
      <c r="J5" s="45"/>
      <c r="K5" s="45"/>
      <c r="L5" s="8"/>
      <c r="M5" s="8"/>
      <c r="N5" s="8"/>
      <c r="O5" s="8"/>
      <c r="P5" s="8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</row>
    <row r="6" ht="56" customHeight="1" spans="1:249">
      <c r="A6" s="73"/>
      <c r="B6" s="73"/>
      <c r="C6" s="73"/>
      <c r="D6" s="166"/>
      <c r="E6" s="48"/>
      <c r="F6" s="139"/>
      <c r="G6" s="45"/>
      <c r="H6" s="45"/>
      <c r="I6" s="45"/>
      <c r="J6" s="45"/>
      <c r="K6" s="45"/>
      <c r="L6" s="8"/>
      <c r="M6" s="8"/>
      <c r="N6" s="8"/>
      <c r="O6" s="8"/>
      <c r="P6" s="8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</row>
    <row r="7" ht="23.1" customHeight="1" spans="1:249">
      <c r="A7" s="120" t="s">
        <v>170</v>
      </c>
      <c r="B7" s="120" t="s">
        <v>170</v>
      </c>
      <c r="C7" s="120" t="s">
        <v>170</v>
      </c>
      <c r="D7" s="120" t="s">
        <v>170</v>
      </c>
      <c r="E7" s="168" t="s">
        <v>170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273">
        <v>8</v>
      </c>
      <c r="N7" s="120">
        <v>9</v>
      </c>
      <c r="O7" s="120">
        <v>10</v>
      </c>
      <c r="P7" s="96">
        <v>11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</row>
    <row r="8" ht="33.75" customHeight="1" spans="1:249">
      <c r="A8" s="21"/>
      <c r="B8" s="21"/>
      <c r="C8" s="85"/>
      <c r="D8" s="155"/>
      <c r="E8" s="21" t="s">
        <v>171</v>
      </c>
      <c r="F8" s="178">
        <f>SUM(F9:F14)</f>
        <v>327.28</v>
      </c>
      <c r="G8" s="178">
        <f t="shared" ref="G8:P8" si="0">SUM(G9:G14)</f>
        <v>12.15</v>
      </c>
      <c r="H8" s="178">
        <f t="shared" si="0"/>
        <v>0</v>
      </c>
      <c r="I8" s="178">
        <f t="shared" si="0"/>
        <v>21</v>
      </c>
      <c r="J8" s="178">
        <f t="shared" si="0"/>
        <v>35.23</v>
      </c>
      <c r="K8" s="178">
        <f t="shared" si="0"/>
        <v>21.9</v>
      </c>
      <c r="L8" s="178">
        <f t="shared" si="0"/>
        <v>23.9</v>
      </c>
      <c r="M8" s="178">
        <f t="shared" si="0"/>
        <v>0</v>
      </c>
      <c r="N8" s="178">
        <f t="shared" si="0"/>
        <v>0</v>
      </c>
      <c r="O8" s="178">
        <f t="shared" si="0"/>
        <v>79</v>
      </c>
      <c r="P8" s="178">
        <f t="shared" si="0"/>
        <v>134.1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</row>
    <row r="9" ht="33.75" customHeight="1" spans="1:249">
      <c r="A9" s="21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178">
        <f t="shared" ref="F9:F14" si="1">SUM(G9:P9)</f>
        <v>211.95</v>
      </c>
      <c r="G9" s="279">
        <v>12.15</v>
      </c>
      <c r="H9" s="279">
        <f t="shared" ref="G9:P9" si="2">SUM(H10:H11)</f>
        <v>0</v>
      </c>
      <c r="I9" s="279">
        <f t="shared" si="2"/>
        <v>5.8</v>
      </c>
      <c r="J9" s="279">
        <f t="shared" si="2"/>
        <v>0</v>
      </c>
      <c r="K9" s="279">
        <v>15</v>
      </c>
      <c r="L9" s="279">
        <v>10</v>
      </c>
      <c r="M9" s="279">
        <f t="shared" si="2"/>
        <v>0</v>
      </c>
      <c r="N9" s="279">
        <f t="shared" si="2"/>
        <v>0</v>
      </c>
      <c r="O9" s="279">
        <f t="shared" si="2"/>
        <v>39.5</v>
      </c>
      <c r="P9" s="279">
        <v>129.5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</row>
    <row r="10" ht="33.75" customHeight="1" spans="1:249">
      <c r="A10" s="21" t="s">
        <v>219</v>
      </c>
      <c r="B10" s="21" t="s">
        <v>225</v>
      </c>
      <c r="C10" s="85" t="s">
        <v>225</v>
      </c>
      <c r="D10" s="155" t="s">
        <v>172</v>
      </c>
      <c r="E10" s="146" t="s">
        <v>227</v>
      </c>
      <c r="F10" s="178">
        <f t="shared" si="1"/>
        <v>0</v>
      </c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</row>
    <row r="11" ht="33.75" customHeight="1" spans="1:249">
      <c r="A11" s="21" t="s">
        <v>248</v>
      </c>
      <c r="B11" s="21" t="s">
        <v>220</v>
      </c>
      <c r="C11" s="85" t="s">
        <v>251</v>
      </c>
      <c r="D11" s="155" t="s">
        <v>172</v>
      </c>
      <c r="E11" s="146" t="s">
        <v>252</v>
      </c>
      <c r="F11" s="178">
        <f t="shared" si="1"/>
        <v>49.9</v>
      </c>
      <c r="G11" s="279"/>
      <c r="H11" s="279"/>
      <c r="I11" s="279">
        <v>5.8</v>
      </c>
      <c r="J11" s="279"/>
      <c r="K11" s="279"/>
      <c r="L11" s="279"/>
      <c r="M11" s="279"/>
      <c r="N11" s="279"/>
      <c r="O11" s="279">
        <v>39.5</v>
      </c>
      <c r="P11" s="279">
        <v>4.6</v>
      </c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</row>
    <row r="12" ht="33.75" customHeight="1" spans="1:249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253</v>
      </c>
      <c r="F12" s="178">
        <f t="shared" si="1"/>
        <v>15.83</v>
      </c>
      <c r="G12" s="279"/>
      <c r="H12" s="279"/>
      <c r="I12" s="279"/>
      <c r="J12" s="279">
        <v>15.83</v>
      </c>
      <c r="K12" s="279"/>
      <c r="L12" s="279"/>
      <c r="M12" s="279"/>
      <c r="N12" s="279"/>
      <c r="O12" s="279"/>
      <c r="P12" s="279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</row>
    <row r="13" ht="33.75" customHeight="1" spans="1:249">
      <c r="A13" s="21" t="s">
        <v>243</v>
      </c>
      <c r="B13" s="21" t="s">
        <v>225</v>
      </c>
      <c r="C13" s="85" t="s">
        <v>225</v>
      </c>
      <c r="D13" s="155" t="s">
        <v>172</v>
      </c>
      <c r="E13" s="146" t="s">
        <v>246</v>
      </c>
      <c r="F13" s="178">
        <f t="shared" si="1"/>
        <v>0</v>
      </c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</row>
    <row r="14" ht="33.75" customHeight="1" spans="1:249">
      <c r="A14" s="21" t="s">
        <v>228</v>
      </c>
      <c r="B14" s="21" t="s">
        <v>234</v>
      </c>
      <c r="C14" s="85" t="s">
        <v>236</v>
      </c>
      <c r="D14" s="155" t="s">
        <v>172</v>
      </c>
      <c r="E14" s="146" t="s">
        <v>237</v>
      </c>
      <c r="F14" s="178">
        <f t="shared" si="1"/>
        <v>49.6</v>
      </c>
      <c r="G14" s="279"/>
      <c r="H14" s="279"/>
      <c r="I14" s="279">
        <v>9.4</v>
      </c>
      <c r="J14" s="279">
        <v>19.4</v>
      </c>
      <c r="K14" s="279">
        <v>6.9</v>
      </c>
      <c r="L14" s="279">
        <v>13.9</v>
      </c>
      <c r="M14" s="279"/>
      <c r="N14" s="279"/>
      <c r="O14" s="279"/>
      <c r="P14" s="279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</row>
  </sheetData>
  <mergeCells count="18">
    <mergeCell ref="A2:P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" right="0.39" top="0.5" bottom="0.47" header="0.75" footer="0.31"/>
  <pageSetup paperSize="9" scale="8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2"/>
  <sheetViews>
    <sheetView showGridLines="0" showZeros="0" zoomScaleSheetLayoutView="60" workbookViewId="0">
      <selection activeCell="R20" sqref="R20"/>
    </sheetView>
  </sheetViews>
  <sheetFormatPr defaultColWidth="6.83333333333333" defaultRowHeight="12.75" customHeight="1"/>
  <cols>
    <col min="1" max="1" width="31.8333333333333" style="163" customWidth="1"/>
    <col min="2" max="2" width="27.1666666666667" style="163" customWidth="1"/>
    <col min="3" max="3" width="16" style="163" customWidth="1"/>
    <col min="4" max="10" width="11.5" style="163" customWidth="1"/>
    <col min="11" max="11" width="8.33333333333333" style="163" customWidth="1"/>
    <col min="12" max="12" width="6.5" style="163" customWidth="1"/>
    <col min="13" max="13" width="8" style="163" customWidth="1"/>
    <col min="14" max="14" width="11.8333333333333" style="163" customWidth="1"/>
    <col min="15" max="15" width="13.6666666666667" style="256" customWidth="1"/>
    <col min="16" max="16" width="6.83333333333333" style="257" customWidth="1"/>
    <col min="17" max="17" width="12.6666666666667" style="256" customWidth="1"/>
    <col min="18" max="18" width="13.3333333333333" style="257" customWidth="1"/>
    <col min="19" max="19" width="6.83333333333333" style="257" customWidth="1"/>
    <col min="20" max="20" width="6.83333333333333" style="163" customWidth="1"/>
    <col min="21" max="21" width="10.1666666666667" style="257" customWidth="1"/>
    <col min="22" max="251" width="6.83333333333333" style="163" customWidth="1"/>
  </cols>
  <sheetData>
    <row r="1" ht="23.1" customHeight="1" spans="1:242">
      <c r="A1" s="66"/>
      <c r="B1" s="66"/>
      <c r="C1" s="66"/>
      <c r="D1" s="66"/>
      <c r="E1" s="66"/>
      <c r="F1" s="66"/>
      <c r="G1" s="66"/>
      <c r="H1" s="66"/>
      <c r="J1" s="90"/>
      <c r="K1" s="91"/>
      <c r="L1" s="91"/>
      <c r="M1" s="91"/>
      <c r="N1" s="212" t="s">
        <v>50</v>
      </c>
      <c r="O1" s="268"/>
      <c r="P1" s="269"/>
      <c r="Q1" s="268"/>
      <c r="R1" s="269"/>
      <c r="S1" s="269"/>
      <c r="T1" s="91"/>
      <c r="U1" s="269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</row>
    <row r="2" ht="23.1" customHeight="1" spans="1:242">
      <c r="A2" s="68" t="s">
        <v>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268"/>
      <c r="P2" s="269"/>
      <c r="Q2" s="268"/>
      <c r="R2" s="269"/>
      <c r="S2" s="269"/>
      <c r="T2" s="91"/>
      <c r="U2" s="269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</row>
    <row r="3" ht="23.1" customHeight="1" spans="1:242">
      <c r="A3" s="69"/>
      <c r="B3" s="69"/>
      <c r="C3" s="70"/>
      <c r="D3" s="70"/>
      <c r="E3" s="70"/>
      <c r="F3" s="69"/>
      <c r="G3" s="70"/>
      <c r="H3" s="70"/>
      <c r="J3" s="94"/>
      <c r="K3" s="117"/>
      <c r="L3" s="91"/>
      <c r="M3" s="91"/>
      <c r="N3" s="92" t="s">
        <v>153</v>
      </c>
      <c r="O3" s="268"/>
      <c r="P3" s="269"/>
      <c r="Q3" s="268"/>
      <c r="R3" s="269"/>
      <c r="S3" s="269"/>
      <c r="T3" s="91"/>
      <c r="U3" s="269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</row>
    <row r="4" ht="23.1" customHeight="1" spans="1:242">
      <c r="A4" s="73" t="s">
        <v>155</v>
      </c>
      <c r="B4" s="73" t="s">
        <v>472</v>
      </c>
      <c r="C4" s="258" t="s">
        <v>211</v>
      </c>
      <c r="D4" s="15" t="s">
        <v>157</v>
      </c>
      <c r="E4" s="15"/>
      <c r="F4" s="15"/>
      <c r="G4" s="259" t="s">
        <v>158</v>
      </c>
      <c r="H4" s="74" t="s">
        <v>159</v>
      </c>
      <c r="I4" s="270" t="s">
        <v>160</v>
      </c>
      <c r="J4" s="270"/>
      <c r="K4" s="74" t="s">
        <v>161</v>
      </c>
      <c r="L4" s="72" t="s">
        <v>162</v>
      </c>
      <c r="M4" s="72" t="s">
        <v>163</v>
      </c>
      <c r="N4" s="72" t="s">
        <v>164</v>
      </c>
      <c r="O4" s="268"/>
      <c r="P4" s="269"/>
      <c r="Q4" s="268"/>
      <c r="R4" s="269"/>
      <c r="S4" s="269"/>
      <c r="T4" s="91"/>
      <c r="U4" s="269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</row>
    <row r="5" ht="19.5" customHeight="1" spans="1:242">
      <c r="A5" s="73"/>
      <c r="B5" s="73"/>
      <c r="C5" s="172"/>
      <c r="D5" s="260" t="s">
        <v>212</v>
      </c>
      <c r="E5" s="261" t="s">
        <v>166</v>
      </c>
      <c r="F5" s="43" t="s">
        <v>167</v>
      </c>
      <c r="G5" s="15"/>
      <c r="H5" s="74"/>
      <c r="I5" s="270"/>
      <c r="J5" s="270"/>
      <c r="K5" s="74"/>
      <c r="L5" s="72"/>
      <c r="M5" s="72"/>
      <c r="N5" s="72"/>
      <c r="O5" s="271"/>
      <c r="P5" s="272"/>
      <c r="Q5" s="271"/>
      <c r="R5" s="272"/>
      <c r="S5" s="272"/>
      <c r="T5"/>
      <c r="U5" s="272"/>
      <c r="V5"/>
      <c r="W5"/>
      <c r="X5"/>
      <c r="Y5"/>
      <c r="Z5"/>
      <c r="AA5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</row>
    <row r="6" ht="39.75" customHeight="1" spans="1:242">
      <c r="A6" s="73"/>
      <c r="B6" s="73"/>
      <c r="C6" s="172"/>
      <c r="D6" s="46"/>
      <c r="E6" s="262"/>
      <c r="F6" s="232"/>
      <c r="G6" s="15"/>
      <c r="H6" s="74"/>
      <c r="I6" s="74" t="s">
        <v>168</v>
      </c>
      <c r="J6" s="96" t="s">
        <v>169</v>
      </c>
      <c r="K6" s="74"/>
      <c r="L6" s="72"/>
      <c r="M6" s="72"/>
      <c r="N6" s="72"/>
      <c r="O6" s="271"/>
      <c r="P6" s="272"/>
      <c r="Q6" s="271"/>
      <c r="R6" s="272"/>
      <c r="S6" s="272"/>
      <c r="T6"/>
      <c r="U6" s="272"/>
      <c r="V6"/>
      <c r="W6"/>
      <c r="X6"/>
      <c r="Y6"/>
      <c r="Z6"/>
      <c r="AA6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</row>
    <row r="7" ht="23.1" customHeight="1" spans="1:242">
      <c r="A7" s="134" t="s">
        <v>170</v>
      </c>
      <c r="B7" s="134" t="s">
        <v>170</v>
      </c>
      <c r="C7" s="134">
        <v>1</v>
      </c>
      <c r="D7" s="134">
        <v>2</v>
      </c>
      <c r="E7" s="134">
        <v>3</v>
      </c>
      <c r="F7" s="234">
        <v>4</v>
      </c>
      <c r="G7" s="120">
        <v>5</v>
      </c>
      <c r="H7" s="120">
        <v>6</v>
      </c>
      <c r="I7" s="120">
        <v>7</v>
      </c>
      <c r="J7" s="273">
        <v>8</v>
      </c>
      <c r="K7" s="120">
        <v>9</v>
      </c>
      <c r="L7" s="120">
        <v>10</v>
      </c>
      <c r="M7" s="120">
        <v>11</v>
      </c>
      <c r="N7" s="120">
        <v>12</v>
      </c>
      <c r="O7" s="274"/>
      <c r="P7" s="272"/>
      <c r="Q7" s="271"/>
      <c r="R7" s="272"/>
      <c r="S7" s="272"/>
      <c r="T7"/>
      <c r="U7" s="272"/>
      <c r="V7"/>
      <c r="W7"/>
      <c r="X7"/>
      <c r="Y7"/>
      <c r="Z7"/>
      <c r="AA7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</row>
    <row r="8" ht="29.25" customHeight="1" spans="1:242">
      <c r="A8" s="21" t="s">
        <v>171</v>
      </c>
      <c r="B8" s="121"/>
      <c r="C8" s="263">
        <f>SUM(C9:C42)</f>
        <v>3601.23</v>
      </c>
      <c r="D8" s="264">
        <f t="shared" ref="D8:N8" si="0">SUM(D9:D42)</f>
        <v>0</v>
      </c>
      <c r="E8" s="264">
        <f t="shared" si="0"/>
        <v>0</v>
      </c>
      <c r="F8" s="264">
        <f t="shared" si="0"/>
        <v>0</v>
      </c>
      <c r="G8" s="228">
        <f t="shared" si="0"/>
        <v>0</v>
      </c>
      <c r="H8" s="252">
        <f t="shared" si="0"/>
        <v>0</v>
      </c>
      <c r="I8" s="263">
        <f t="shared" si="0"/>
        <v>2793.25</v>
      </c>
      <c r="J8" s="264">
        <f t="shared" si="0"/>
        <v>0</v>
      </c>
      <c r="K8" s="228">
        <f t="shared" si="0"/>
        <v>0</v>
      </c>
      <c r="L8" s="275">
        <f t="shared" si="0"/>
        <v>0</v>
      </c>
      <c r="M8" s="264">
        <f t="shared" si="0"/>
        <v>0</v>
      </c>
      <c r="N8" s="276">
        <f t="shared" si="0"/>
        <v>807.98</v>
      </c>
      <c r="O8" s="277"/>
      <c r="P8" s="269"/>
      <c r="Q8" s="268"/>
      <c r="R8" s="269"/>
      <c r="S8" s="269"/>
      <c r="T8" s="91"/>
      <c r="U8" s="269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</row>
    <row r="9" ht="21" customHeight="1" spans="1:242">
      <c r="A9" s="21" t="s">
        <v>173</v>
      </c>
      <c r="B9" s="85" t="s">
        <v>315</v>
      </c>
      <c r="C9" s="252">
        <f>SUM(D9,G9:N9)</f>
        <v>1597.02</v>
      </c>
      <c r="D9" s="265">
        <f>SUM(E9:F9)</f>
        <v>0</v>
      </c>
      <c r="E9" s="265"/>
      <c r="F9" s="265">
        <v>0</v>
      </c>
      <c r="G9" s="266">
        <v>0</v>
      </c>
      <c r="H9" s="267">
        <v>0</v>
      </c>
      <c r="I9" s="265">
        <v>1075.71</v>
      </c>
      <c r="J9" s="265">
        <v>0</v>
      </c>
      <c r="K9" s="266">
        <v>0</v>
      </c>
      <c r="L9" s="267">
        <v>0</v>
      </c>
      <c r="M9" s="265">
        <v>0</v>
      </c>
      <c r="N9" s="278">
        <f>491.31+30</f>
        <v>521.31</v>
      </c>
      <c r="O9" s="277"/>
      <c r="P9" s="269"/>
      <c r="Q9" s="268"/>
      <c r="R9" s="269"/>
      <c r="S9" s="269"/>
      <c r="T9" s="91"/>
      <c r="U9" s="26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</row>
    <row r="10" ht="25" customHeight="1" spans="1:242">
      <c r="A10" s="21" t="s">
        <v>175</v>
      </c>
      <c r="B10" s="85" t="s">
        <v>315</v>
      </c>
      <c r="C10" s="252">
        <f t="shared" ref="C10:C42" si="1">SUM(D10,G10:N10)</f>
        <v>12.89</v>
      </c>
      <c r="D10" s="265">
        <f t="shared" ref="D10:D42" si="2">SUM(E10:F10)</f>
        <v>0</v>
      </c>
      <c r="E10" s="265"/>
      <c r="F10" s="265"/>
      <c r="G10" s="266"/>
      <c r="H10" s="267"/>
      <c r="I10" s="265">
        <v>5.61000000000001</v>
      </c>
      <c r="J10" s="265"/>
      <c r="K10" s="266"/>
      <c r="L10" s="267"/>
      <c r="M10" s="265"/>
      <c r="N10" s="278">
        <v>7.28</v>
      </c>
      <c r="O10" s="277"/>
      <c r="P10" s="269"/>
      <c r="Q10" s="268"/>
      <c r="R10" s="269"/>
      <c r="S10" s="269"/>
      <c r="T10" s="91"/>
      <c r="U10" s="269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</row>
    <row r="11" ht="25" customHeight="1" spans="1:242">
      <c r="A11" s="21" t="s">
        <v>176</v>
      </c>
      <c r="B11" s="85" t="s">
        <v>315</v>
      </c>
      <c r="C11" s="252">
        <f t="shared" si="1"/>
        <v>144.64</v>
      </c>
      <c r="D11" s="265">
        <f t="shared" si="2"/>
        <v>0</v>
      </c>
      <c r="E11" s="265"/>
      <c r="F11" s="265"/>
      <c r="G11" s="266"/>
      <c r="H11" s="267"/>
      <c r="I11" s="265">
        <v>6.30999999999999</v>
      </c>
      <c r="J11" s="265"/>
      <c r="K11" s="266"/>
      <c r="L11" s="267"/>
      <c r="M11" s="265"/>
      <c r="N11" s="278">
        <v>138.33</v>
      </c>
      <c r="O11" s="277"/>
      <c r="P11" s="269"/>
      <c r="Q11" s="268"/>
      <c r="R11" s="269"/>
      <c r="S11" s="269"/>
      <c r="T11" s="91"/>
      <c r="U11" s="269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</row>
    <row r="12" s="152" customFormat="1" ht="25" customHeight="1" spans="1:251">
      <c r="A12" s="21" t="s">
        <v>177</v>
      </c>
      <c r="B12" s="85" t="s">
        <v>315</v>
      </c>
      <c r="C12" s="252">
        <f t="shared" si="1"/>
        <v>187.64</v>
      </c>
      <c r="D12" s="265">
        <f t="shared" si="2"/>
        <v>0</v>
      </c>
      <c r="E12" s="265"/>
      <c r="F12" s="265"/>
      <c r="G12" s="266"/>
      <c r="H12" s="267"/>
      <c r="I12" s="265">
        <v>51.58</v>
      </c>
      <c r="J12" s="265"/>
      <c r="K12" s="266"/>
      <c r="L12" s="267"/>
      <c r="M12" s="265"/>
      <c r="N12" s="278">
        <v>136.06</v>
      </c>
      <c r="O12" s="277"/>
      <c r="P12" s="269"/>
      <c r="Q12" s="268"/>
      <c r="R12" s="184"/>
      <c r="S12" s="184"/>
      <c r="T12" s="117"/>
      <c r="U12" s="269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42"/>
      <c r="IJ12" s="142"/>
      <c r="IK12" s="142"/>
      <c r="IL12" s="142"/>
      <c r="IM12" s="142"/>
      <c r="IN12" s="142"/>
      <c r="IO12" s="142"/>
      <c r="IP12" s="142"/>
      <c r="IQ12" s="142"/>
    </row>
    <row r="13" ht="25" customHeight="1" spans="1:242">
      <c r="A13" s="21" t="s">
        <v>178</v>
      </c>
      <c r="B13" s="85" t="s">
        <v>315</v>
      </c>
      <c r="C13" s="252">
        <f t="shared" si="1"/>
        <v>35.98</v>
      </c>
      <c r="D13" s="265">
        <f t="shared" si="2"/>
        <v>0</v>
      </c>
      <c r="E13" s="265"/>
      <c r="F13" s="265"/>
      <c r="G13" s="266"/>
      <c r="H13" s="267"/>
      <c r="I13" s="265">
        <v>30.98</v>
      </c>
      <c r="J13" s="265"/>
      <c r="K13" s="266"/>
      <c r="L13" s="267"/>
      <c r="M13" s="265"/>
      <c r="N13" s="278">
        <v>5</v>
      </c>
      <c r="O13" s="277"/>
      <c r="P13" s="269"/>
      <c r="Q13" s="268"/>
      <c r="R13" s="269"/>
      <c r="S13" s="269"/>
      <c r="T13" s="91"/>
      <c r="U13" s="269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</row>
    <row r="14" ht="25" customHeight="1" spans="1:242">
      <c r="A14" s="21" t="s">
        <v>179</v>
      </c>
      <c r="B14" s="85" t="s">
        <v>315</v>
      </c>
      <c r="C14" s="252">
        <f t="shared" si="1"/>
        <v>25</v>
      </c>
      <c r="D14" s="265">
        <f t="shared" si="2"/>
        <v>0</v>
      </c>
      <c r="E14" s="265"/>
      <c r="F14" s="265"/>
      <c r="G14" s="266"/>
      <c r="H14" s="267"/>
      <c r="I14" s="265">
        <v>25</v>
      </c>
      <c r="J14" s="265"/>
      <c r="K14" s="266"/>
      <c r="L14" s="267"/>
      <c r="M14" s="265"/>
      <c r="N14" s="278"/>
      <c r="O14" s="277"/>
      <c r="P14" s="269"/>
      <c r="Q14" s="268"/>
      <c r="R14" s="269"/>
      <c r="S14" s="269"/>
      <c r="T14" s="91"/>
      <c r="U14" s="269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</row>
    <row r="15" ht="25" customHeight="1" spans="1:242">
      <c r="A15" s="21" t="s">
        <v>180</v>
      </c>
      <c r="B15" s="85" t="s">
        <v>315</v>
      </c>
      <c r="C15" s="252">
        <f t="shared" si="1"/>
        <v>33</v>
      </c>
      <c r="D15" s="265">
        <f t="shared" si="2"/>
        <v>0</v>
      </c>
      <c r="E15" s="265"/>
      <c r="F15" s="265">
        <v>0</v>
      </c>
      <c r="G15" s="266">
        <v>0</v>
      </c>
      <c r="H15" s="267">
        <v>0</v>
      </c>
      <c r="I15" s="265">
        <v>33</v>
      </c>
      <c r="J15" s="265">
        <v>0</v>
      </c>
      <c r="K15" s="266">
        <v>0</v>
      </c>
      <c r="L15" s="267">
        <v>0</v>
      </c>
      <c r="M15" s="265">
        <v>0</v>
      </c>
      <c r="N15" s="278">
        <v>0</v>
      </c>
      <c r="O15" s="277"/>
      <c r="P15" s="269"/>
      <c r="Q15" s="268"/>
      <c r="R15" s="269"/>
      <c r="S15" s="269"/>
      <c r="T15" s="91"/>
      <c r="U15" s="269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</row>
    <row r="16" ht="25" customHeight="1" spans="1:242">
      <c r="A16" s="21" t="s">
        <v>181</v>
      </c>
      <c r="B16" s="85" t="s">
        <v>315</v>
      </c>
      <c r="C16" s="252">
        <f t="shared" si="1"/>
        <v>15</v>
      </c>
      <c r="D16" s="265">
        <f t="shared" si="2"/>
        <v>0</v>
      </c>
      <c r="E16" s="265"/>
      <c r="F16" s="265"/>
      <c r="G16" s="266"/>
      <c r="H16" s="267"/>
      <c r="I16" s="265">
        <v>15</v>
      </c>
      <c r="J16" s="265"/>
      <c r="K16" s="266"/>
      <c r="L16" s="267"/>
      <c r="M16" s="265"/>
      <c r="N16" s="278"/>
      <c r="O16" s="277"/>
      <c r="P16" s="269"/>
      <c r="Q16" s="268"/>
      <c r="R16" s="269"/>
      <c r="S16" s="269"/>
      <c r="T16" s="91"/>
      <c r="U16" s="269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</row>
    <row r="17" ht="25" customHeight="1" spans="1:242">
      <c r="A17" s="21" t="s">
        <v>182</v>
      </c>
      <c r="B17" s="85" t="s">
        <v>315</v>
      </c>
      <c r="C17" s="252">
        <f t="shared" si="1"/>
        <v>73</v>
      </c>
      <c r="D17" s="265">
        <f t="shared" si="2"/>
        <v>0</v>
      </c>
      <c r="E17" s="265"/>
      <c r="F17" s="265"/>
      <c r="G17" s="266"/>
      <c r="H17" s="267"/>
      <c r="I17" s="265">
        <v>73</v>
      </c>
      <c r="J17" s="265"/>
      <c r="K17" s="266"/>
      <c r="L17" s="267"/>
      <c r="M17" s="265"/>
      <c r="N17" s="278"/>
      <c r="O17" s="277"/>
      <c r="P17" s="269"/>
      <c r="Q17" s="268"/>
      <c r="R17" s="269"/>
      <c r="S17" s="269"/>
      <c r="T17" s="91"/>
      <c r="U17" s="269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</row>
    <row r="18" ht="25" customHeight="1" spans="1:242">
      <c r="A18" s="21" t="s">
        <v>183</v>
      </c>
      <c r="B18" s="85" t="s">
        <v>315</v>
      </c>
      <c r="C18" s="252">
        <f t="shared" si="1"/>
        <v>19</v>
      </c>
      <c r="D18" s="265">
        <f t="shared" si="2"/>
        <v>0</v>
      </c>
      <c r="E18" s="265"/>
      <c r="F18" s="265"/>
      <c r="G18" s="266"/>
      <c r="H18" s="267"/>
      <c r="I18" s="265">
        <v>19</v>
      </c>
      <c r="J18" s="265"/>
      <c r="K18" s="266"/>
      <c r="L18" s="267"/>
      <c r="M18" s="265"/>
      <c r="N18" s="278"/>
      <c r="O18" s="277"/>
      <c r="P18" s="269"/>
      <c r="Q18" s="268"/>
      <c r="R18" s="269"/>
      <c r="S18" s="269"/>
      <c r="T18" s="91"/>
      <c r="U18" s="269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</row>
    <row r="19" ht="25" customHeight="1" spans="1:242">
      <c r="A19" s="21" t="s">
        <v>184</v>
      </c>
      <c r="B19" s="85" t="s">
        <v>315</v>
      </c>
      <c r="C19" s="252">
        <f t="shared" si="1"/>
        <v>78</v>
      </c>
      <c r="D19" s="265">
        <f t="shared" si="2"/>
        <v>0</v>
      </c>
      <c r="E19" s="265"/>
      <c r="F19" s="265"/>
      <c r="G19" s="266"/>
      <c r="H19" s="267"/>
      <c r="I19" s="265">
        <v>78</v>
      </c>
      <c r="J19" s="265"/>
      <c r="K19" s="266"/>
      <c r="L19" s="267"/>
      <c r="M19" s="265"/>
      <c r="N19" s="278"/>
      <c r="O19" s="277"/>
      <c r="P19" s="269"/>
      <c r="Q19" s="268"/>
      <c r="R19" s="269"/>
      <c r="S19" s="269"/>
      <c r="T19" s="91"/>
      <c r="U19" s="269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</row>
    <row r="20" ht="25" customHeight="1" spans="1:242">
      <c r="A20" s="21" t="s">
        <v>185</v>
      </c>
      <c r="B20" s="85" t="s">
        <v>315</v>
      </c>
      <c r="C20" s="252">
        <f t="shared" si="1"/>
        <v>42</v>
      </c>
      <c r="D20" s="265">
        <f t="shared" si="2"/>
        <v>0</v>
      </c>
      <c r="E20" s="265"/>
      <c r="F20" s="265"/>
      <c r="G20" s="266"/>
      <c r="H20" s="267"/>
      <c r="I20" s="265">
        <v>42</v>
      </c>
      <c r="J20" s="265"/>
      <c r="K20" s="266"/>
      <c r="L20" s="267"/>
      <c r="M20" s="265"/>
      <c r="N20" s="278"/>
      <c r="O20" s="277"/>
      <c r="P20" s="269"/>
      <c r="Q20" s="268"/>
      <c r="R20" s="269"/>
      <c r="S20" s="269"/>
      <c r="T20" s="91"/>
      <c r="U20" s="269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</row>
    <row r="21" ht="25" customHeight="1" spans="1:242">
      <c r="A21" s="21" t="s">
        <v>186</v>
      </c>
      <c r="B21" s="85" t="s">
        <v>315</v>
      </c>
      <c r="C21" s="252">
        <f t="shared" si="1"/>
        <v>16</v>
      </c>
      <c r="D21" s="265">
        <f t="shared" si="2"/>
        <v>0</v>
      </c>
      <c r="E21" s="265"/>
      <c r="F21" s="265"/>
      <c r="G21" s="266"/>
      <c r="H21" s="267"/>
      <c r="I21" s="265">
        <v>16</v>
      </c>
      <c r="J21" s="265"/>
      <c r="K21" s="266"/>
      <c r="L21" s="267"/>
      <c r="M21" s="265"/>
      <c r="N21" s="278"/>
      <c r="O21" s="277"/>
      <c r="P21" s="269"/>
      <c r="Q21" s="268"/>
      <c r="R21" s="269"/>
      <c r="S21" s="269"/>
      <c r="T21" s="91"/>
      <c r="U21" s="269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</row>
    <row r="22" ht="25" customHeight="1" spans="1:242">
      <c r="A22" s="21" t="s">
        <v>187</v>
      </c>
      <c r="B22" s="85" t="s">
        <v>315</v>
      </c>
      <c r="C22" s="252">
        <f t="shared" si="1"/>
        <v>40</v>
      </c>
      <c r="D22" s="265">
        <f t="shared" si="2"/>
        <v>0</v>
      </c>
      <c r="E22" s="265"/>
      <c r="F22" s="265"/>
      <c r="G22" s="266"/>
      <c r="H22" s="267"/>
      <c r="I22" s="265">
        <v>40</v>
      </c>
      <c r="J22" s="265"/>
      <c r="K22" s="266"/>
      <c r="L22" s="267"/>
      <c r="M22" s="265"/>
      <c r="N22" s="278"/>
      <c r="O22" s="277"/>
      <c r="P22" s="269"/>
      <c r="Q22" s="268"/>
      <c r="R22" s="269"/>
      <c r="S22" s="269"/>
      <c r="T22" s="91"/>
      <c r="U22" s="269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</row>
    <row r="23" ht="25" customHeight="1" spans="1:242">
      <c r="A23" s="21" t="s">
        <v>188</v>
      </c>
      <c r="B23" s="85" t="s">
        <v>315</v>
      </c>
      <c r="C23" s="252">
        <f t="shared" si="1"/>
        <v>30.8</v>
      </c>
      <c r="D23" s="265">
        <f t="shared" si="2"/>
        <v>0</v>
      </c>
      <c r="E23" s="265"/>
      <c r="F23" s="265"/>
      <c r="G23" s="266"/>
      <c r="H23" s="267"/>
      <c r="I23" s="265">
        <v>30.8</v>
      </c>
      <c r="J23" s="265"/>
      <c r="K23" s="266"/>
      <c r="L23" s="267"/>
      <c r="M23" s="265"/>
      <c r="N23" s="278"/>
      <c r="O23" s="277"/>
      <c r="P23" s="269"/>
      <c r="Q23" s="268"/>
      <c r="R23" s="269"/>
      <c r="S23" s="269"/>
      <c r="T23" s="91"/>
      <c r="U23" s="269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</row>
    <row r="24" ht="25" customHeight="1" spans="1:242">
      <c r="A24" s="21" t="s">
        <v>189</v>
      </c>
      <c r="B24" s="85" t="s">
        <v>315</v>
      </c>
      <c r="C24" s="252">
        <f t="shared" si="1"/>
        <v>30</v>
      </c>
      <c r="D24" s="265">
        <f t="shared" si="2"/>
        <v>0</v>
      </c>
      <c r="E24" s="265"/>
      <c r="F24" s="265"/>
      <c r="G24" s="266"/>
      <c r="H24" s="267"/>
      <c r="I24" s="265">
        <v>30</v>
      </c>
      <c r="J24" s="265"/>
      <c r="K24" s="266"/>
      <c r="L24" s="267"/>
      <c r="M24" s="265"/>
      <c r="N24" s="278"/>
      <c r="O24" s="277"/>
      <c r="P24" s="269"/>
      <c r="Q24" s="268"/>
      <c r="R24" s="269"/>
      <c r="S24" s="269"/>
      <c r="T24" s="91"/>
      <c r="U24" s="269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</row>
    <row r="25" ht="25" customHeight="1" spans="1:242">
      <c r="A25" s="21" t="s">
        <v>190</v>
      </c>
      <c r="B25" s="85" t="s">
        <v>315</v>
      </c>
      <c r="C25" s="252">
        <f t="shared" si="1"/>
        <v>35</v>
      </c>
      <c r="D25" s="265">
        <f t="shared" si="2"/>
        <v>0</v>
      </c>
      <c r="E25" s="265"/>
      <c r="F25" s="265"/>
      <c r="G25" s="266"/>
      <c r="H25" s="267"/>
      <c r="I25" s="265">
        <v>35</v>
      </c>
      <c r="J25" s="265"/>
      <c r="K25" s="266"/>
      <c r="L25" s="267"/>
      <c r="M25" s="265"/>
      <c r="N25" s="278"/>
      <c r="O25" s="277"/>
      <c r="P25" s="269"/>
      <c r="Q25" s="268"/>
      <c r="R25" s="269"/>
      <c r="S25" s="269"/>
      <c r="T25" s="91"/>
      <c r="U25" s="269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</row>
    <row r="26" ht="25" customHeight="1" spans="1:242">
      <c r="A26" s="21" t="s">
        <v>191</v>
      </c>
      <c r="B26" s="85" t="s">
        <v>315</v>
      </c>
      <c r="C26" s="252">
        <f t="shared" si="1"/>
        <v>42</v>
      </c>
      <c r="D26" s="265">
        <f t="shared" si="2"/>
        <v>0</v>
      </c>
      <c r="E26" s="265"/>
      <c r="F26" s="265"/>
      <c r="G26" s="266"/>
      <c r="H26" s="267"/>
      <c r="I26" s="265">
        <v>42</v>
      </c>
      <c r="J26" s="265"/>
      <c r="K26" s="266"/>
      <c r="L26" s="267"/>
      <c r="M26" s="265"/>
      <c r="N26" s="278"/>
      <c r="O26" s="277"/>
      <c r="P26" s="269"/>
      <c r="Q26" s="268"/>
      <c r="R26" s="269"/>
      <c r="S26" s="269"/>
      <c r="T26" s="91"/>
      <c r="U26" s="269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</row>
    <row r="27" ht="25" customHeight="1" spans="1:242">
      <c r="A27" s="21" t="s">
        <v>192</v>
      </c>
      <c r="B27" s="85" t="s">
        <v>315</v>
      </c>
      <c r="C27" s="252">
        <f t="shared" si="1"/>
        <v>39</v>
      </c>
      <c r="D27" s="265">
        <f t="shared" si="2"/>
        <v>0</v>
      </c>
      <c r="E27" s="265"/>
      <c r="F27" s="265"/>
      <c r="G27" s="266"/>
      <c r="H27" s="267"/>
      <c r="I27" s="265">
        <v>39</v>
      </c>
      <c r="J27" s="265"/>
      <c r="K27" s="266"/>
      <c r="L27" s="267"/>
      <c r="M27" s="265"/>
      <c r="N27" s="278"/>
      <c r="O27" s="277"/>
      <c r="P27" s="269"/>
      <c r="Q27" s="268"/>
      <c r="R27" s="269"/>
      <c r="S27" s="269"/>
      <c r="T27" s="91"/>
      <c r="U27" s="269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</row>
    <row r="28" ht="25" customHeight="1" spans="1:242">
      <c r="A28" s="21" t="s">
        <v>193</v>
      </c>
      <c r="B28" s="85" t="s">
        <v>315</v>
      </c>
      <c r="C28" s="252">
        <f t="shared" si="1"/>
        <v>19.5</v>
      </c>
      <c r="D28" s="265">
        <f t="shared" si="2"/>
        <v>0</v>
      </c>
      <c r="E28" s="265"/>
      <c r="F28" s="265"/>
      <c r="G28" s="266"/>
      <c r="H28" s="267"/>
      <c r="I28" s="265">
        <v>19.5</v>
      </c>
      <c r="J28" s="265"/>
      <c r="K28" s="266"/>
      <c r="L28" s="267"/>
      <c r="M28" s="265"/>
      <c r="N28" s="278"/>
      <c r="O28" s="277"/>
      <c r="P28" s="269"/>
      <c r="Q28" s="268"/>
      <c r="R28" s="269"/>
      <c r="S28" s="269"/>
      <c r="T28" s="91"/>
      <c r="U28" s="269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</row>
    <row r="29" ht="25" customHeight="1" spans="1:242">
      <c r="A29" s="21" t="s">
        <v>194</v>
      </c>
      <c r="B29" s="85" t="s">
        <v>315</v>
      </c>
      <c r="C29" s="252">
        <f t="shared" si="1"/>
        <v>58</v>
      </c>
      <c r="D29" s="265">
        <f t="shared" si="2"/>
        <v>0</v>
      </c>
      <c r="E29" s="265"/>
      <c r="F29" s="265"/>
      <c r="G29" s="266"/>
      <c r="H29" s="267"/>
      <c r="I29" s="265">
        <v>58</v>
      </c>
      <c r="J29" s="265"/>
      <c r="K29" s="266"/>
      <c r="L29" s="267"/>
      <c r="M29" s="265"/>
      <c r="N29" s="278"/>
      <c r="O29" s="277"/>
      <c r="P29" s="269"/>
      <c r="Q29" s="268"/>
      <c r="R29" s="269"/>
      <c r="S29" s="269"/>
      <c r="T29" s="91"/>
      <c r="U29" s="269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</row>
    <row r="30" ht="25" customHeight="1" spans="1:242">
      <c r="A30" s="21" t="s">
        <v>195</v>
      </c>
      <c r="B30" s="85" t="s">
        <v>315</v>
      </c>
      <c r="C30" s="252">
        <f t="shared" si="1"/>
        <v>79</v>
      </c>
      <c r="D30" s="265">
        <f t="shared" si="2"/>
        <v>0</v>
      </c>
      <c r="E30" s="265"/>
      <c r="F30" s="265"/>
      <c r="G30" s="266"/>
      <c r="H30" s="267"/>
      <c r="I30" s="265">
        <v>79</v>
      </c>
      <c r="J30" s="265"/>
      <c r="K30" s="266"/>
      <c r="L30" s="267"/>
      <c r="M30" s="265"/>
      <c r="N30" s="278"/>
      <c r="O30" s="277"/>
      <c r="P30" s="269"/>
      <c r="Q30" s="268"/>
      <c r="R30" s="269"/>
      <c r="S30" s="269"/>
      <c r="T30" s="91"/>
      <c r="U30" s="269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</row>
    <row r="31" ht="25" customHeight="1" spans="1:242">
      <c r="A31" s="21" t="s">
        <v>196</v>
      </c>
      <c r="B31" s="85" t="s">
        <v>315</v>
      </c>
      <c r="C31" s="252">
        <f t="shared" si="1"/>
        <v>90</v>
      </c>
      <c r="D31" s="265">
        <f t="shared" si="2"/>
        <v>0</v>
      </c>
      <c r="E31" s="265"/>
      <c r="F31" s="265"/>
      <c r="G31" s="266"/>
      <c r="H31" s="267"/>
      <c r="I31" s="265">
        <v>90</v>
      </c>
      <c r="J31" s="265"/>
      <c r="K31" s="266"/>
      <c r="L31" s="267"/>
      <c r="M31" s="265"/>
      <c r="N31" s="278"/>
      <c r="O31" s="277"/>
      <c r="P31" s="269"/>
      <c r="Q31" s="268"/>
      <c r="R31" s="269"/>
      <c r="S31" s="269"/>
      <c r="T31" s="91"/>
      <c r="U31" s="269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</row>
    <row r="32" ht="25" customHeight="1" spans="1:242">
      <c r="A32" s="21" t="s">
        <v>197</v>
      </c>
      <c r="B32" s="85" t="s">
        <v>315</v>
      </c>
      <c r="C32" s="252">
        <f t="shared" si="1"/>
        <v>81</v>
      </c>
      <c r="D32" s="265">
        <f t="shared" si="2"/>
        <v>0</v>
      </c>
      <c r="E32" s="265"/>
      <c r="F32" s="265"/>
      <c r="G32" s="266"/>
      <c r="H32" s="267"/>
      <c r="I32" s="265">
        <v>81</v>
      </c>
      <c r="J32" s="265"/>
      <c r="K32" s="266"/>
      <c r="L32" s="267"/>
      <c r="M32" s="265"/>
      <c r="N32" s="278"/>
      <c r="O32" s="277"/>
      <c r="P32" s="269"/>
      <c r="Q32" s="268"/>
      <c r="R32" s="269"/>
      <c r="S32" s="269"/>
      <c r="T32" s="91"/>
      <c r="U32" s="269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</row>
    <row r="33" ht="25" customHeight="1" spans="1:242">
      <c r="A33" s="21" t="s">
        <v>198</v>
      </c>
      <c r="B33" s="85" t="s">
        <v>315</v>
      </c>
      <c r="C33" s="252">
        <f t="shared" si="1"/>
        <v>99</v>
      </c>
      <c r="D33" s="265">
        <f t="shared" si="2"/>
        <v>0</v>
      </c>
      <c r="E33" s="265"/>
      <c r="F33" s="265"/>
      <c r="G33" s="266"/>
      <c r="H33" s="267"/>
      <c r="I33" s="265">
        <v>99</v>
      </c>
      <c r="J33" s="265"/>
      <c r="K33" s="266"/>
      <c r="L33" s="267"/>
      <c r="M33" s="265"/>
      <c r="N33" s="278"/>
      <c r="O33" s="277"/>
      <c r="P33" s="269"/>
      <c r="Q33" s="268"/>
      <c r="R33" s="269"/>
      <c r="S33" s="269"/>
      <c r="T33" s="91"/>
      <c r="U33" s="269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</row>
    <row r="34" ht="25" customHeight="1" spans="1:242">
      <c r="A34" s="21" t="s">
        <v>199</v>
      </c>
      <c r="B34" s="85" t="s">
        <v>315</v>
      </c>
      <c r="C34" s="252">
        <f t="shared" si="1"/>
        <v>63</v>
      </c>
      <c r="D34" s="265">
        <f t="shared" si="2"/>
        <v>0</v>
      </c>
      <c r="E34" s="265"/>
      <c r="F34" s="265"/>
      <c r="G34" s="266"/>
      <c r="H34" s="267"/>
      <c r="I34" s="265">
        <v>63</v>
      </c>
      <c r="J34" s="265"/>
      <c r="K34" s="266"/>
      <c r="L34" s="267"/>
      <c r="M34" s="265"/>
      <c r="N34" s="278"/>
      <c r="O34" s="277"/>
      <c r="P34" s="269"/>
      <c r="Q34" s="268"/>
      <c r="R34" s="269"/>
      <c r="S34" s="269"/>
      <c r="T34" s="91"/>
      <c r="U34" s="269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</row>
    <row r="35" ht="25" customHeight="1" spans="1:242">
      <c r="A35" s="21" t="s">
        <v>200</v>
      </c>
      <c r="B35" s="85" t="s">
        <v>315</v>
      </c>
      <c r="C35" s="252">
        <f t="shared" si="1"/>
        <v>34</v>
      </c>
      <c r="D35" s="265">
        <f t="shared" si="2"/>
        <v>0</v>
      </c>
      <c r="E35" s="265"/>
      <c r="F35" s="265"/>
      <c r="G35" s="266"/>
      <c r="H35" s="267"/>
      <c r="I35" s="265">
        <v>34</v>
      </c>
      <c r="J35" s="265"/>
      <c r="K35" s="266"/>
      <c r="L35" s="267"/>
      <c r="M35" s="265"/>
      <c r="N35" s="278"/>
      <c r="O35" s="277"/>
      <c r="P35" s="269"/>
      <c r="Q35" s="268"/>
      <c r="R35" s="269"/>
      <c r="S35" s="269"/>
      <c r="T35" s="91"/>
      <c r="U35" s="269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</row>
    <row r="36" ht="25" customHeight="1" spans="1:242">
      <c r="A36" s="21" t="s">
        <v>201</v>
      </c>
      <c r="B36" s="85" t="s">
        <v>315</v>
      </c>
      <c r="C36" s="252">
        <f t="shared" si="1"/>
        <v>220</v>
      </c>
      <c r="D36" s="265">
        <f t="shared" si="2"/>
        <v>0</v>
      </c>
      <c r="E36" s="265"/>
      <c r="F36" s="265"/>
      <c r="G36" s="266"/>
      <c r="H36" s="267"/>
      <c r="I36" s="265">
        <v>220</v>
      </c>
      <c r="J36" s="265"/>
      <c r="K36" s="266"/>
      <c r="L36" s="267"/>
      <c r="M36" s="265"/>
      <c r="N36" s="278"/>
      <c r="O36" s="277"/>
      <c r="P36" s="269"/>
      <c r="Q36" s="268"/>
      <c r="R36" s="269"/>
      <c r="S36" s="269"/>
      <c r="T36" s="91"/>
      <c r="U36" s="269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</row>
    <row r="37" ht="25" customHeight="1" spans="1:242">
      <c r="A37" s="21" t="s">
        <v>202</v>
      </c>
      <c r="B37" s="85" t="s">
        <v>315</v>
      </c>
      <c r="C37" s="252">
        <f t="shared" si="1"/>
        <v>76</v>
      </c>
      <c r="D37" s="265">
        <f t="shared" si="2"/>
        <v>0</v>
      </c>
      <c r="E37" s="265"/>
      <c r="F37" s="265"/>
      <c r="G37" s="266"/>
      <c r="H37" s="267"/>
      <c r="I37" s="265">
        <v>76</v>
      </c>
      <c r="J37" s="265"/>
      <c r="K37" s="266"/>
      <c r="L37" s="267"/>
      <c r="M37" s="265"/>
      <c r="N37" s="278"/>
      <c r="O37" s="277"/>
      <c r="P37" s="269"/>
      <c r="Q37" s="268"/>
      <c r="R37" s="269"/>
      <c r="S37" s="269"/>
      <c r="T37" s="91"/>
      <c r="U37" s="269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</row>
    <row r="38" ht="25" customHeight="1" spans="1:242">
      <c r="A38" s="21" t="s">
        <v>203</v>
      </c>
      <c r="B38" s="85" t="s">
        <v>315</v>
      </c>
      <c r="C38" s="252">
        <f t="shared" si="1"/>
        <v>69</v>
      </c>
      <c r="D38" s="265">
        <f t="shared" si="2"/>
        <v>0</v>
      </c>
      <c r="E38" s="265"/>
      <c r="F38" s="265"/>
      <c r="G38" s="266"/>
      <c r="H38" s="267"/>
      <c r="I38" s="265">
        <v>69</v>
      </c>
      <c r="J38" s="265"/>
      <c r="K38" s="266"/>
      <c r="L38" s="267"/>
      <c r="M38" s="265"/>
      <c r="N38" s="278"/>
      <c r="O38" s="277"/>
      <c r="P38" s="269"/>
      <c r="Q38" s="268"/>
      <c r="R38" s="269"/>
      <c r="S38" s="269"/>
      <c r="T38" s="91"/>
      <c r="U38" s="269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</row>
    <row r="39" ht="25" customHeight="1" spans="1:242">
      <c r="A39" s="21" t="s">
        <v>204</v>
      </c>
      <c r="B39" s="85" t="s">
        <v>315</v>
      </c>
      <c r="C39" s="252">
        <f t="shared" si="1"/>
        <v>9</v>
      </c>
      <c r="D39" s="265">
        <f t="shared" si="2"/>
        <v>0</v>
      </c>
      <c r="E39" s="265"/>
      <c r="F39" s="265"/>
      <c r="G39" s="266"/>
      <c r="H39" s="267"/>
      <c r="I39" s="265">
        <v>9</v>
      </c>
      <c r="J39" s="265"/>
      <c r="K39" s="266"/>
      <c r="L39" s="267"/>
      <c r="M39" s="265"/>
      <c r="N39" s="278"/>
      <c r="O39" s="277"/>
      <c r="P39" s="269"/>
      <c r="Q39" s="268"/>
      <c r="R39" s="269"/>
      <c r="S39" s="269"/>
      <c r="T39" s="91"/>
      <c r="U39" s="269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</row>
    <row r="40" ht="25" customHeight="1" spans="1:242">
      <c r="A40" s="21" t="s">
        <v>205</v>
      </c>
      <c r="B40" s="85" t="s">
        <v>315</v>
      </c>
      <c r="C40" s="252">
        <f t="shared" si="1"/>
        <v>113.26</v>
      </c>
      <c r="D40" s="265">
        <f t="shared" si="2"/>
        <v>0</v>
      </c>
      <c r="E40" s="265"/>
      <c r="F40" s="265"/>
      <c r="G40" s="266"/>
      <c r="H40" s="267"/>
      <c r="I40" s="265">
        <v>113.26</v>
      </c>
      <c r="J40" s="265"/>
      <c r="K40" s="266"/>
      <c r="L40" s="267"/>
      <c r="M40" s="265"/>
      <c r="N40" s="278"/>
      <c r="O40" s="277"/>
      <c r="P40" s="269"/>
      <c r="Q40" s="268"/>
      <c r="R40" s="269"/>
      <c r="S40" s="269"/>
      <c r="T40" s="91"/>
      <c r="U40" s="269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</row>
    <row r="41" ht="25" customHeight="1" spans="1:242">
      <c r="A41" s="21" t="s">
        <v>206</v>
      </c>
      <c r="B41" s="85" t="s">
        <v>315</v>
      </c>
      <c r="C41" s="252">
        <f t="shared" si="1"/>
        <v>54.5</v>
      </c>
      <c r="D41" s="265">
        <f t="shared" si="2"/>
        <v>0</v>
      </c>
      <c r="E41" s="265"/>
      <c r="F41" s="265"/>
      <c r="G41" s="266"/>
      <c r="H41" s="267"/>
      <c r="I41" s="265">
        <v>54.5</v>
      </c>
      <c r="J41" s="265"/>
      <c r="K41" s="266"/>
      <c r="L41" s="267"/>
      <c r="M41" s="265"/>
      <c r="N41" s="278"/>
      <c r="O41" s="277"/>
      <c r="P41" s="269"/>
      <c r="Q41" s="268"/>
      <c r="R41" s="269"/>
      <c r="S41" s="269"/>
      <c r="T41" s="91"/>
      <c r="U41" s="269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</row>
    <row r="42" ht="25" customHeight="1" spans="1:242">
      <c r="A42" s="21" t="s">
        <v>207</v>
      </c>
      <c r="B42" s="85" t="s">
        <v>315</v>
      </c>
      <c r="C42" s="252">
        <f t="shared" si="1"/>
        <v>40</v>
      </c>
      <c r="D42" s="265">
        <f t="shared" si="2"/>
        <v>0</v>
      </c>
      <c r="E42" s="265"/>
      <c r="F42" s="265"/>
      <c r="G42" s="266"/>
      <c r="H42" s="267"/>
      <c r="I42" s="265">
        <v>40</v>
      </c>
      <c r="J42" s="265"/>
      <c r="K42" s="266"/>
      <c r="L42" s="267"/>
      <c r="M42" s="265"/>
      <c r="N42" s="278"/>
      <c r="O42" s="277"/>
      <c r="P42" s="269"/>
      <c r="Q42" s="268"/>
      <c r="R42" s="269"/>
      <c r="S42" s="269"/>
      <c r="T42" s="91"/>
      <c r="U42" s="269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</row>
  </sheetData>
  <mergeCells count="15">
    <mergeCell ref="A2:N2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" bottom="0.47" header="0.75" footer="0.31"/>
  <pageSetup paperSize="9" scale="90" orientation="landscape" horizontalDpi="600" verticalDpi="18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showGridLines="0" showZeros="0" zoomScaleSheetLayoutView="60" workbookViewId="0">
      <selection activeCell="Q15" sqref="Q15"/>
    </sheetView>
  </sheetViews>
  <sheetFormatPr defaultColWidth="6.83333333333333" defaultRowHeight="12.75" customHeight="1"/>
  <cols>
    <col min="1" max="3" width="5.33333333333333" style="163" customWidth="1"/>
    <col min="4" max="4" width="8.83333333333333" style="163" customWidth="1"/>
    <col min="5" max="5" width="28.8333333333333" style="163" customWidth="1"/>
    <col min="6" max="6" width="10.1666666666667" style="163" customWidth="1"/>
    <col min="7" max="10" width="8" style="205"/>
    <col min="11" max="12" width="7.16666666666667" style="205"/>
    <col min="13" max="16" width="8" style="205"/>
    <col min="17" max="18" width="10" style="205"/>
    <col min="19" max="19" width="8" style="205"/>
    <col min="20" max="21" width="7.16666666666667" style="205"/>
    <col min="22" max="27" width="8" style="205"/>
    <col min="28" max="28" width="7.16666666666667" style="205"/>
    <col min="29" max="29" width="8" style="205"/>
    <col min="30" max="30" width="12.1666666666667" style="205"/>
    <col min="31" max="31" width="8" style="205"/>
    <col min="32" max="32" width="7.16666666666667" style="163" customWidth="1"/>
    <col min="33" max="33" width="10.8333333333333" style="163" customWidth="1"/>
    <col min="34" max="16384" width="6.83333333333333" style="163"/>
  </cols>
  <sheetData>
    <row r="1" ht="23.1" customHeight="1" spans="1:256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F1" s="212" t="s">
        <v>540</v>
      </c>
      <c r="AG1" s="212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ht="23.1" customHeight="1" spans="1:256">
      <c r="A2" s="68" t="s">
        <v>541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ht="23.1" customHeight="1" spans="1:256">
      <c r="A3" s="69"/>
      <c r="B3" s="69"/>
      <c r="C3" s="69"/>
      <c r="D3" s="69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S3" s="70"/>
      <c r="T3" s="70"/>
      <c r="U3" s="70"/>
      <c r="V3" s="70"/>
      <c r="W3" s="70"/>
      <c r="X3" s="70"/>
      <c r="Y3" s="70"/>
      <c r="Z3" s="70"/>
      <c r="AA3" s="70"/>
      <c r="AB3" s="70"/>
      <c r="AF3" s="247" t="s">
        <v>153</v>
      </c>
      <c r="AG3" s="247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ht="23.1" customHeight="1" spans="1:256">
      <c r="A4" s="73" t="s">
        <v>209</v>
      </c>
      <c r="B4" s="73"/>
      <c r="C4" s="73"/>
      <c r="D4" s="73" t="s">
        <v>154</v>
      </c>
      <c r="E4" s="166" t="s">
        <v>542</v>
      </c>
      <c r="F4" s="224" t="s">
        <v>392</v>
      </c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35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ht="23.1" customHeight="1" spans="1:256">
      <c r="A5" s="73"/>
      <c r="B5" s="73"/>
      <c r="C5" s="73"/>
      <c r="D5" s="73"/>
      <c r="E5" s="73"/>
      <c r="F5" s="225" t="s">
        <v>543</v>
      </c>
      <c r="G5" s="208" t="s">
        <v>501</v>
      </c>
      <c r="H5" s="208" t="s">
        <v>502</v>
      </c>
      <c r="I5" s="207" t="s">
        <v>503</v>
      </c>
      <c r="J5" s="207" t="s">
        <v>504</v>
      </c>
      <c r="K5" s="208" t="s">
        <v>505</v>
      </c>
      <c r="L5" s="208" t="s">
        <v>506</v>
      </c>
      <c r="M5" s="208" t="s">
        <v>507</v>
      </c>
      <c r="N5" s="207" t="s">
        <v>508</v>
      </c>
      <c r="O5" s="231" t="s">
        <v>509</v>
      </c>
      <c r="P5" s="43" t="s">
        <v>510</v>
      </c>
      <c r="Q5" s="48" t="s">
        <v>544</v>
      </c>
      <c r="R5" s="236" t="s">
        <v>512</v>
      </c>
      <c r="S5" s="237" t="s">
        <v>513</v>
      </c>
      <c r="T5" s="238" t="s">
        <v>514</v>
      </c>
      <c r="U5" s="238" t="s">
        <v>515</v>
      </c>
      <c r="V5" s="239" t="s">
        <v>516</v>
      </c>
      <c r="W5" s="236" t="s">
        <v>517</v>
      </c>
      <c r="X5" s="240" t="s">
        <v>545</v>
      </c>
      <c r="Y5" s="248" t="s">
        <v>519</v>
      </c>
      <c r="Z5" s="248" t="s">
        <v>520</v>
      </c>
      <c r="AA5" s="248" t="s">
        <v>521</v>
      </c>
      <c r="AB5" s="249" t="s">
        <v>522</v>
      </c>
      <c r="AC5" s="248" t="s">
        <v>523</v>
      </c>
      <c r="AD5" s="248" t="s">
        <v>524</v>
      </c>
      <c r="AE5" s="250" t="s">
        <v>525</v>
      </c>
      <c r="AF5" s="199" t="s">
        <v>526</v>
      </c>
      <c r="AG5" s="175" t="s">
        <v>527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ht="19.5" customHeight="1" spans="1:256">
      <c r="A6" s="73" t="s">
        <v>213</v>
      </c>
      <c r="B6" s="73" t="s">
        <v>214</v>
      </c>
      <c r="C6" s="73" t="s">
        <v>215</v>
      </c>
      <c r="D6" s="73"/>
      <c r="E6" s="73"/>
      <c r="F6" s="225"/>
      <c r="G6" s="208"/>
      <c r="H6" s="208"/>
      <c r="I6" s="207"/>
      <c r="J6" s="207"/>
      <c r="K6" s="208"/>
      <c r="L6" s="208"/>
      <c r="M6" s="208"/>
      <c r="N6" s="208"/>
      <c r="O6" s="231"/>
      <c r="P6" s="232"/>
      <c r="Q6" s="48"/>
      <c r="R6" s="241"/>
      <c r="S6" s="237"/>
      <c r="T6" s="238"/>
      <c r="U6" s="238"/>
      <c r="V6" s="242"/>
      <c r="W6" s="241"/>
      <c r="X6" s="237"/>
      <c r="Y6" s="248"/>
      <c r="Z6" s="248"/>
      <c r="AA6" s="248"/>
      <c r="AB6" s="249"/>
      <c r="AC6" s="249"/>
      <c r="AD6" s="249"/>
      <c r="AE6" s="250"/>
      <c r="AF6" s="145"/>
      <c r="AG6" s="72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ht="30" customHeight="1" spans="1:256">
      <c r="A7" s="73"/>
      <c r="B7" s="73"/>
      <c r="C7" s="73"/>
      <c r="D7" s="73"/>
      <c r="E7" s="73"/>
      <c r="F7" s="129"/>
      <c r="G7" s="209"/>
      <c r="H7" s="209"/>
      <c r="I7" s="140"/>
      <c r="J7" s="140"/>
      <c r="K7" s="209"/>
      <c r="L7" s="209"/>
      <c r="M7" s="209"/>
      <c r="N7" s="209"/>
      <c r="O7" s="233"/>
      <c r="P7" s="232"/>
      <c r="Q7" s="48"/>
      <c r="R7" s="243"/>
      <c r="S7" s="244"/>
      <c r="T7" s="245"/>
      <c r="U7" s="245"/>
      <c r="V7" s="242"/>
      <c r="W7" s="243"/>
      <c r="X7" s="244"/>
      <c r="Y7" s="12"/>
      <c r="Z7" s="12"/>
      <c r="AA7" s="12"/>
      <c r="AB7" s="211"/>
      <c r="AC7" s="211"/>
      <c r="AD7" s="211"/>
      <c r="AE7" s="251"/>
      <c r="AF7" s="145"/>
      <c r="AG7" s="72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ht="23.1" customHeight="1" spans="1:256">
      <c r="A8" s="120" t="s">
        <v>170</v>
      </c>
      <c r="B8" s="120" t="s">
        <v>170</v>
      </c>
      <c r="C8" s="120" t="s">
        <v>170</v>
      </c>
      <c r="D8" s="120" t="s">
        <v>170</v>
      </c>
      <c r="E8" s="120" t="s">
        <v>170</v>
      </c>
      <c r="F8" s="120">
        <v>1</v>
      </c>
      <c r="G8" s="120">
        <v>2</v>
      </c>
      <c r="H8" s="134">
        <v>3</v>
      </c>
      <c r="I8" s="134">
        <v>4</v>
      </c>
      <c r="J8" s="134">
        <v>5</v>
      </c>
      <c r="K8" s="134">
        <v>6</v>
      </c>
      <c r="L8" s="134">
        <v>7</v>
      </c>
      <c r="M8" s="134">
        <v>8</v>
      </c>
      <c r="N8" s="134">
        <v>9</v>
      </c>
      <c r="O8" s="134">
        <v>10</v>
      </c>
      <c r="P8" s="234">
        <v>11</v>
      </c>
      <c r="Q8" s="234">
        <v>12</v>
      </c>
      <c r="R8" s="134">
        <v>13</v>
      </c>
      <c r="S8" s="120">
        <v>14</v>
      </c>
      <c r="T8" s="134">
        <v>15</v>
      </c>
      <c r="U8" s="234">
        <v>16</v>
      </c>
      <c r="V8" s="234">
        <v>17</v>
      </c>
      <c r="W8" s="134">
        <v>18</v>
      </c>
      <c r="X8" s="134">
        <v>19</v>
      </c>
      <c r="Y8" s="134">
        <v>20</v>
      </c>
      <c r="Z8" s="134">
        <v>21</v>
      </c>
      <c r="AA8" s="134">
        <v>22</v>
      </c>
      <c r="AB8" s="134">
        <v>23</v>
      </c>
      <c r="AC8" s="134">
        <v>24</v>
      </c>
      <c r="AD8" s="134">
        <v>25</v>
      </c>
      <c r="AE8" s="134">
        <v>26</v>
      </c>
      <c r="AF8" s="201">
        <v>27</v>
      </c>
      <c r="AG8" s="201">
        <v>28</v>
      </c>
      <c r="AH8" s="117"/>
      <c r="AI8" s="117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223" customFormat="1" ht="32.25" customHeight="1" spans="1:256">
      <c r="A9" s="226"/>
      <c r="B9" s="226"/>
      <c r="C9" s="226"/>
      <c r="D9" s="226"/>
      <c r="E9" s="226" t="s">
        <v>171</v>
      </c>
      <c r="F9" s="227">
        <f t="shared" ref="F9:F15" si="0">SUM(G9:AG9)</f>
        <v>0</v>
      </c>
      <c r="G9" s="227">
        <f>SUM(G10:G15)</f>
        <v>0</v>
      </c>
      <c r="H9" s="227">
        <f t="shared" ref="H9:AG9" si="1">SUM(H10:H15)</f>
        <v>0</v>
      </c>
      <c r="I9" s="227">
        <f t="shared" si="1"/>
        <v>0</v>
      </c>
      <c r="J9" s="227">
        <f t="shared" si="1"/>
        <v>0</v>
      </c>
      <c r="K9" s="227">
        <f t="shared" si="1"/>
        <v>0</v>
      </c>
      <c r="L9" s="227">
        <f t="shared" si="1"/>
        <v>0</v>
      </c>
      <c r="M9" s="227">
        <f t="shared" si="1"/>
        <v>0</v>
      </c>
      <c r="N9" s="227">
        <f t="shared" si="1"/>
        <v>0</v>
      </c>
      <c r="O9" s="227">
        <f t="shared" si="1"/>
        <v>0</v>
      </c>
      <c r="P9" s="227">
        <f t="shared" si="1"/>
        <v>0</v>
      </c>
      <c r="Q9" s="227">
        <f t="shared" si="1"/>
        <v>0</v>
      </c>
      <c r="R9" s="227">
        <f t="shared" si="1"/>
        <v>0</v>
      </c>
      <c r="S9" s="227">
        <f t="shared" si="1"/>
        <v>0</v>
      </c>
      <c r="T9" s="227">
        <f t="shared" si="1"/>
        <v>0</v>
      </c>
      <c r="U9" s="227">
        <f t="shared" si="1"/>
        <v>0</v>
      </c>
      <c r="V9" s="227">
        <f t="shared" si="1"/>
        <v>0</v>
      </c>
      <c r="W9" s="227">
        <f t="shared" si="1"/>
        <v>0</v>
      </c>
      <c r="X9" s="227">
        <f t="shared" si="1"/>
        <v>0</v>
      </c>
      <c r="Y9" s="227">
        <f t="shared" si="1"/>
        <v>0</v>
      </c>
      <c r="Z9" s="227">
        <f t="shared" si="1"/>
        <v>0</v>
      </c>
      <c r="AA9" s="227">
        <f t="shared" si="1"/>
        <v>0</v>
      </c>
      <c r="AB9" s="227">
        <f t="shared" si="1"/>
        <v>0</v>
      </c>
      <c r="AC9" s="227">
        <f t="shared" si="1"/>
        <v>0</v>
      </c>
      <c r="AD9" s="227">
        <f t="shared" si="1"/>
        <v>0</v>
      </c>
      <c r="AE9" s="227">
        <f t="shared" si="1"/>
        <v>0</v>
      </c>
      <c r="AF9" s="227">
        <f t="shared" si="1"/>
        <v>0</v>
      </c>
      <c r="AG9" s="254">
        <f t="shared" si="1"/>
        <v>0</v>
      </c>
      <c r="AH9" s="255"/>
      <c r="AI9" s="255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</row>
    <row r="10" ht="32.25" customHeight="1" spans="1:256">
      <c r="A10" s="21"/>
      <c r="B10" s="21"/>
      <c r="C10" s="85"/>
      <c r="D10" s="155"/>
      <c r="E10" s="146"/>
      <c r="F10" s="147">
        <f t="shared" si="0"/>
        <v>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02"/>
      <c r="R10" s="246"/>
      <c r="S10" s="147"/>
      <c r="T10" s="147"/>
      <c r="U10" s="102"/>
      <c r="V10" s="160"/>
      <c r="W10" s="160"/>
      <c r="X10" s="160"/>
      <c r="Y10" s="160"/>
      <c r="Z10" s="160"/>
      <c r="AA10" s="160"/>
      <c r="AB10" s="148"/>
      <c r="AC10" s="228"/>
      <c r="AD10" s="160"/>
      <c r="AE10" s="160"/>
      <c r="AF10" s="252"/>
      <c r="AG10" s="228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ht="32.25" customHeight="1" spans="1:256">
      <c r="A11" s="21"/>
      <c r="B11" s="21"/>
      <c r="C11" s="85"/>
      <c r="D11" s="155"/>
      <c r="E11" s="146"/>
      <c r="F11" s="147">
        <f t="shared" si="0"/>
        <v>0</v>
      </c>
      <c r="G11" s="228"/>
      <c r="H11" s="147"/>
      <c r="I11" s="147"/>
      <c r="J11" s="147"/>
      <c r="K11" s="147"/>
      <c r="L11" s="147"/>
      <c r="M11" s="147"/>
      <c r="N11" s="147"/>
      <c r="O11" s="147"/>
      <c r="P11" s="147"/>
      <c r="Q11" s="102"/>
      <c r="R11" s="246"/>
      <c r="S11" s="147"/>
      <c r="T11" s="147"/>
      <c r="U11" s="102"/>
      <c r="V11" s="160"/>
      <c r="W11" s="160"/>
      <c r="X11" s="160"/>
      <c r="Y11" s="160"/>
      <c r="Z11" s="160"/>
      <c r="AA11" s="160"/>
      <c r="AB11" s="102"/>
      <c r="AC11" s="253"/>
      <c r="AD11" s="160"/>
      <c r="AE11" s="160"/>
      <c r="AF11" s="252"/>
      <c r="AG11" s="228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ht="32.25" customHeight="1" spans="1:256">
      <c r="A12" s="21"/>
      <c r="B12" s="21"/>
      <c r="C12" s="85"/>
      <c r="D12" s="155"/>
      <c r="E12" s="146"/>
      <c r="F12" s="147">
        <f t="shared" si="0"/>
        <v>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02"/>
      <c r="R12" s="246"/>
      <c r="S12" s="147"/>
      <c r="T12" s="147"/>
      <c r="U12" s="102"/>
      <c r="V12" s="160"/>
      <c r="W12" s="160"/>
      <c r="X12" s="160"/>
      <c r="Y12" s="160"/>
      <c r="Z12" s="160"/>
      <c r="AA12" s="160"/>
      <c r="AB12" s="148"/>
      <c r="AC12" s="228"/>
      <c r="AD12" s="160"/>
      <c r="AE12" s="160"/>
      <c r="AF12" s="252"/>
      <c r="AG12" s="228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ht="32.25" customHeight="1" spans="1:256">
      <c r="A13" s="21"/>
      <c r="B13" s="21"/>
      <c r="C13" s="85"/>
      <c r="D13" s="155"/>
      <c r="E13" s="146"/>
      <c r="F13" s="147">
        <f t="shared" si="0"/>
        <v>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02"/>
      <c r="R13" s="246"/>
      <c r="S13" s="147"/>
      <c r="T13" s="147"/>
      <c r="U13" s="102"/>
      <c r="V13" s="160"/>
      <c r="W13" s="160"/>
      <c r="X13" s="160"/>
      <c r="Y13" s="160"/>
      <c r="Z13" s="160"/>
      <c r="AA13" s="160"/>
      <c r="AB13" s="148"/>
      <c r="AC13" s="228"/>
      <c r="AD13" s="160"/>
      <c r="AE13" s="160"/>
      <c r="AF13" s="252"/>
      <c r="AG13" s="228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ht="32.25" customHeight="1" spans="1:256">
      <c r="A14" s="21"/>
      <c r="B14" s="21"/>
      <c r="C14" s="85"/>
      <c r="D14" s="155"/>
      <c r="E14" s="146"/>
      <c r="F14" s="147">
        <f t="shared" si="0"/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02"/>
      <c r="R14" s="246"/>
      <c r="S14" s="147"/>
      <c r="T14" s="147"/>
      <c r="U14" s="102"/>
      <c r="V14" s="160"/>
      <c r="W14" s="160"/>
      <c r="X14" s="160"/>
      <c r="Y14" s="160"/>
      <c r="Z14" s="160"/>
      <c r="AA14" s="160"/>
      <c r="AB14" s="148"/>
      <c r="AC14" s="228"/>
      <c r="AD14" s="160"/>
      <c r="AE14" s="160"/>
      <c r="AF14" s="252"/>
      <c r="AG14" s="228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ht="32.25" customHeight="1" spans="1:256">
      <c r="A15" s="21"/>
      <c r="B15" s="21"/>
      <c r="C15" s="85"/>
      <c r="D15" s="155"/>
      <c r="E15" s="146"/>
      <c r="F15" s="147">
        <f t="shared" si="0"/>
        <v>0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02"/>
      <c r="R15" s="246"/>
      <c r="S15" s="147"/>
      <c r="T15" s="147"/>
      <c r="U15" s="102"/>
      <c r="V15" s="160"/>
      <c r="W15" s="160"/>
      <c r="X15" s="160"/>
      <c r="Y15" s="160"/>
      <c r="Z15" s="160"/>
      <c r="AA15" s="160"/>
      <c r="AB15" s="148"/>
      <c r="AC15" s="228"/>
      <c r="AD15" s="160"/>
      <c r="AE15" s="160"/>
      <c r="AF15" s="252"/>
      <c r="AG15" s="228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7" customHeight="1" spans="1:34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</row>
    <row r="18" customFormat="1" customHeight="1" spans="1:34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</row>
    <row r="19" s="142" customFormat="1" customHeight="1" spans="1:34">
      <c r="A19" s="230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</row>
    <row r="20" customHeight="1" spans="1:34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</row>
    <row r="21" customHeight="1" spans="1:34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</row>
    <row r="22" customHeight="1" spans="1:34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</row>
    <row r="23" customHeight="1" spans="1:34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</row>
    <row r="24" customHeight="1" spans="1:34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</row>
    <row r="25" customHeight="1" spans="1:34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</row>
  </sheetData>
  <mergeCells count="45">
    <mergeCell ref="AF1:AG1"/>
    <mergeCell ref="A2:AG2"/>
    <mergeCell ref="AF3:AG3"/>
    <mergeCell ref="F4:AG4"/>
    <mergeCell ref="A17:AH17"/>
    <mergeCell ref="A20:AH20"/>
    <mergeCell ref="A21:AH21"/>
    <mergeCell ref="A22:AH22"/>
    <mergeCell ref="A23:AH23"/>
    <mergeCell ref="A24:AH24"/>
    <mergeCell ref="A25:AH25"/>
    <mergeCell ref="A6:A7"/>
    <mergeCell ref="B6:B7"/>
    <mergeCell ref="C6:C7"/>
    <mergeCell ref="D4:D7"/>
    <mergeCell ref="E4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C5"/>
  </mergeCells>
  <printOptions horizontalCentered="1"/>
  <pageMargins left="0.39" right="0.39" top="0.5" bottom="0.47" header="0.75" footer="0.31"/>
  <pageSetup paperSize="9" scale="6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4"/>
  <sheetViews>
    <sheetView showGridLines="0" showZeros="0" zoomScaleSheetLayoutView="60" workbookViewId="0">
      <selection activeCell="T26" sqref="T26"/>
    </sheetView>
  </sheetViews>
  <sheetFormatPr defaultColWidth="6.83333333333333" defaultRowHeight="12.75" customHeight="1"/>
  <cols>
    <col min="1" max="3" width="6.83333333333333" style="163" customWidth="1"/>
    <col min="4" max="4" width="9.5" style="163" customWidth="1"/>
    <col min="5" max="5" width="23.3333333333333" style="163" customWidth="1"/>
    <col min="6" max="19" width="9" style="163" customWidth="1"/>
    <col min="20" max="22" width="9" style="205" customWidth="1"/>
    <col min="23" max="24" width="9.66666666666667" customWidth="1"/>
    <col min="25" max="25" width="10" customWidth="1"/>
    <col min="26" max="248" width="6.83333333333333" style="163" customWidth="1"/>
  </cols>
  <sheetData>
    <row r="1" ht="23.1" customHeight="1" spans="1:247">
      <c r="A1" s="66"/>
      <c r="B1" s="66"/>
      <c r="C1" s="66"/>
      <c r="D1" s="66"/>
      <c r="E1" s="66"/>
      <c r="F1" s="66"/>
      <c r="G1" s="66"/>
      <c r="H1" s="66"/>
      <c r="I1" s="66"/>
      <c r="K1" s="66"/>
      <c r="L1" s="66"/>
      <c r="M1" s="66"/>
      <c r="N1" s="66"/>
      <c r="O1" s="66"/>
      <c r="P1" s="66"/>
      <c r="Q1" s="66"/>
      <c r="R1" s="66"/>
      <c r="S1" s="66"/>
      <c r="T1" s="90"/>
      <c r="U1" s="212"/>
      <c r="V1" s="212"/>
      <c r="X1" s="212" t="s">
        <v>546</v>
      </c>
      <c r="Y1" s="212"/>
      <c r="Z1" s="90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ht="23.1" customHeight="1" spans="1:247">
      <c r="A2" s="68" t="s">
        <v>547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ht="23.1" customHeight="1" spans="1:247">
      <c r="A3" s="69"/>
      <c r="B3" s="69"/>
      <c r="C3" s="69"/>
      <c r="D3" s="69"/>
      <c r="E3" s="69"/>
      <c r="F3" s="70"/>
      <c r="G3" s="70"/>
      <c r="H3" s="70"/>
      <c r="I3" s="70"/>
      <c r="K3" s="70"/>
      <c r="L3" s="70"/>
      <c r="M3" s="70"/>
      <c r="N3" s="70"/>
      <c r="O3" s="70"/>
      <c r="P3" s="70"/>
      <c r="Q3" s="70"/>
      <c r="R3" s="70"/>
      <c r="S3" s="70"/>
      <c r="T3" s="94"/>
      <c r="U3" s="213"/>
      <c r="V3" s="213"/>
      <c r="X3" s="2"/>
      <c r="Y3" t="s">
        <v>153</v>
      </c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ht="23.1" customHeight="1" spans="1:247">
      <c r="A4" s="73" t="s">
        <v>209</v>
      </c>
      <c r="B4" s="73"/>
      <c r="C4" s="73"/>
      <c r="D4" s="73" t="s">
        <v>154</v>
      </c>
      <c r="E4" s="166" t="s">
        <v>548</v>
      </c>
      <c r="F4" s="48" t="s">
        <v>318</v>
      </c>
      <c r="G4" s="48"/>
      <c r="H4" s="48"/>
      <c r="I4" s="48"/>
      <c r="J4" s="48"/>
      <c r="K4" s="48"/>
      <c r="L4" s="48"/>
      <c r="M4" s="48"/>
      <c r="N4" s="48"/>
      <c r="O4" s="188" t="s">
        <v>321</v>
      </c>
      <c r="P4" s="10"/>
      <c r="Q4" s="10"/>
      <c r="R4" s="10"/>
      <c r="S4" s="10"/>
      <c r="T4" s="214" t="s">
        <v>323</v>
      </c>
      <c r="U4" s="175"/>
      <c r="V4" s="199"/>
      <c r="W4" s="215" t="s">
        <v>324</v>
      </c>
      <c r="X4" s="215"/>
      <c r="Y4" s="215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ht="19.5" customHeight="1" spans="1:247">
      <c r="A5" s="206" t="s">
        <v>213</v>
      </c>
      <c r="B5" s="182" t="s">
        <v>214</v>
      </c>
      <c r="C5" s="182" t="s">
        <v>215</v>
      </c>
      <c r="D5" s="73"/>
      <c r="E5" s="73"/>
      <c r="F5" s="207" t="s">
        <v>171</v>
      </c>
      <c r="G5" s="208" t="s">
        <v>532</v>
      </c>
      <c r="H5" s="209" t="s">
        <v>533</v>
      </c>
      <c r="I5" s="209" t="s">
        <v>534</v>
      </c>
      <c r="J5" s="211" t="s">
        <v>535</v>
      </c>
      <c r="K5" s="211" t="s">
        <v>536</v>
      </c>
      <c r="L5" s="211" t="s">
        <v>537</v>
      </c>
      <c r="M5" s="211" t="s">
        <v>538</v>
      </c>
      <c r="N5" s="12" t="s">
        <v>549</v>
      </c>
      <c r="O5" s="12" t="s">
        <v>171</v>
      </c>
      <c r="P5" s="12" t="s">
        <v>550</v>
      </c>
      <c r="Q5" s="12" t="s">
        <v>551</v>
      </c>
      <c r="R5" s="12" t="s">
        <v>552</v>
      </c>
      <c r="S5" s="12" t="s">
        <v>549</v>
      </c>
      <c r="T5" s="216" t="s">
        <v>171</v>
      </c>
      <c r="U5" s="216" t="s">
        <v>553</v>
      </c>
      <c r="V5" s="217" t="s">
        <v>554</v>
      </c>
      <c r="W5" s="194" t="s">
        <v>171</v>
      </c>
      <c r="X5" s="218" t="s">
        <v>555</v>
      </c>
      <c r="Y5" s="48" t="s">
        <v>556</v>
      </c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ht="63.75" customHeight="1" spans="1:247">
      <c r="A6" s="175"/>
      <c r="B6" s="129"/>
      <c r="C6" s="129"/>
      <c r="D6" s="73"/>
      <c r="E6" s="73"/>
      <c r="F6" s="140"/>
      <c r="G6" s="209"/>
      <c r="H6" s="45"/>
      <c r="I6" s="45"/>
      <c r="J6" s="95"/>
      <c r="K6" s="95"/>
      <c r="L6" s="95"/>
      <c r="M6" s="95"/>
      <c r="N6" s="8"/>
      <c r="O6" s="8"/>
      <c r="P6" s="8"/>
      <c r="Q6" s="8"/>
      <c r="R6" s="8"/>
      <c r="S6" s="8"/>
      <c r="T6" s="219"/>
      <c r="U6" s="219"/>
      <c r="V6" s="220"/>
      <c r="W6" s="194"/>
      <c r="X6" s="218"/>
      <c r="Y6" s="48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ht="23.1" customHeight="1" spans="1:247">
      <c r="A7" s="120" t="s">
        <v>170</v>
      </c>
      <c r="B7" s="120" t="s">
        <v>170</v>
      </c>
      <c r="C7" s="120" t="s">
        <v>170</v>
      </c>
      <c r="D7" s="120" t="s">
        <v>170</v>
      </c>
      <c r="E7" s="120" t="s">
        <v>170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34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20">
        <v>13</v>
      </c>
      <c r="S7" s="120">
        <v>14</v>
      </c>
      <c r="T7" s="120">
        <v>15</v>
      </c>
      <c r="U7" s="120">
        <v>16</v>
      </c>
      <c r="V7" s="120">
        <v>17</v>
      </c>
      <c r="W7" s="221">
        <v>18</v>
      </c>
      <c r="X7" s="221">
        <v>19</v>
      </c>
      <c r="Y7" s="221">
        <v>20</v>
      </c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ht="27.75" customHeight="1" spans="1:247">
      <c r="A8" s="85"/>
      <c r="B8" s="85"/>
      <c r="C8" s="85"/>
      <c r="D8" s="85"/>
      <c r="E8" s="85" t="s">
        <v>171</v>
      </c>
      <c r="F8" s="210">
        <f>SUM(F9:F14)</f>
        <v>187.64</v>
      </c>
      <c r="G8" s="210">
        <f t="shared" ref="G8:Y8" si="0">SUM(G9:G14)</f>
        <v>0</v>
      </c>
      <c r="H8" s="210">
        <f t="shared" si="0"/>
        <v>32</v>
      </c>
      <c r="I8" s="210">
        <f t="shared" si="0"/>
        <v>24</v>
      </c>
      <c r="J8" s="210">
        <f t="shared" si="0"/>
        <v>29.64</v>
      </c>
      <c r="K8" s="210">
        <f t="shared" si="0"/>
        <v>0</v>
      </c>
      <c r="L8" s="210">
        <f t="shared" si="0"/>
        <v>0</v>
      </c>
      <c r="M8" s="210">
        <f t="shared" si="0"/>
        <v>102</v>
      </c>
      <c r="N8" s="210">
        <f t="shared" si="0"/>
        <v>0</v>
      </c>
      <c r="O8" s="210">
        <f t="shared" si="0"/>
        <v>20</v>
      </c>
      <c r="P8" s="210">
        <f t="shared" si="0"/>
        <v>0</v>
      </c>
      <c r="Q8" s="210">
        <f t="shared" si="0"/>
        <v>20</v>
      </c>
      <c r="R8" s="210">
        <f t="shared" si="0"/>
        <v>0</v>
      </c>
      <c r="S8" s="210">
        <f t="shared" si="0"/>
        <v>0</v>
      </c>
      <c r="T8" s="210">
        <f t="shared" si="0"/>
        <v>0</v>
      </c>
      <c r="U8" s="210">
        <f t="shared" si="0"/>
        <v>0</v>
      </c>
      <c r="V8" s="210">
        <f t="shared" si="0"/>
        <v>0</v>
      </c>
      <c r="W8" s="210">
        <f t="shared" si="0"/>
        <v>0</v>
      </c>
      <c r="X8" s="210">
        <f t="shared" si="0"/>
        <v>0</v>
      </c>
      <c r="Y8" s="210">
        <f t="shared" si="0"/>
        <v>0</v>
      </c>
      <c r="Z8" s="117"/>
      <c r="AA8" s="117"/>
      <c r="AB8" s="91"/>
      <c r="AC8" s="91"/>
      <c r="AD8" s="91"/>
      <c r="AE8" s="117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ht="27.75" customHeight="1" spans="1:247">
      <c r="A9" s="21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210">
        <f t="shared" ref="F9:F14" si="1">SUM(G9:N9)</f>
        <v>0</v>
      </c>
      <c r="G9" s="148"/>
      <c r="H9" s="147"/>
      <c r="I9" s="147"/>
      <c r="J9" s="165"/>
      <c r="K9" s="148"/>
      <c r="L9" s="147"/>
      <c r="M9" s="147"/>
      <c r="N9" s="147"/>
      <c r="O9" s="147">
        <f t="shared" ref="O9:O14" si="2">SUM(P9:S9)</f>
        <v>20</v>
      </c>
      <c r="P9" s="147"/>
      <c r="Q9" s="147">
        <v>20</v>
      </c>
      <c r="R9" s="147"/>
      <c r="S9" s="147"/>
      <c r="T9" s="147">
        <f t="shared" ref="T9:T14" si="3">SUM(U9:V9)</f>
        <v>0</v>
      </c>
      <c r="U9" s="147"/>
      <c r="V9" s="147"/>
      <c r="W9" s="222">
        <f t="shared" ref="W9:W14" si="4">SUM(X9:Y9)</f>
        <v>0</v>
      </c>
      <c r="X9" s="222"/>
      <c r="Y9" s="165"/>
      <c r="Z9" s="117"/>
      <c r="AA9" s="117"/>
      <c r="AB9" s="91"/>
      <c r="AC9" s="91"/>
      <c r="AD9" s="91"/>
      <c r="AE9" s="117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ht="27.75" customHeight="1" spans="1:247">
      <c r="A10" s="21" t="s">
        <v>219</v>
      </c>
      <c r="B10" s="21" t="s">
        <v>225</v>
      </c>
      <c r="C10" s="85" t="s">
        <v>225</v>
      </c>
      <c r="D10" s="155" t="s">
        <v>172</v>
      </c>
      <c r="E10" s="146" t="s">
        <v>227</v>
      </c>
      <c r="F10" s="210">
        <f t="shared" si="1"/>
        <v>0</v>
      </c>
      <c r="G10" s="148"/>
      <c r="H10" s="147"/>
      <c r="I10" s="147"/>
      <c r="J10" s="165"/>
      <c r="K10" s="148"/>
      <c r="L10" s="147"/>
      <c r="M10" s="147"/>
      <c r="N10" s="147"/>
      <c r="O10" s="147">
        <f t="shared" si="2"/>
        <v>0</v>
      </c>
      <c r="P10" s="147"/>
      <c r="Q10" s="147"/>
      <c r="R10" s="147"/>
      <c r="S10" s="147"/>
      <c r="T10" s="147">
        <f t="shared" si="3"/>
        <v>0</v>
      </c>
      <c r="U10" s="147"/>
      <c r="V10" s="147"/>
      <c r="W10" s="222">
        <f t="shared" si="4"/>
        <v>0</v>
      </c>
      <c r="X10" s="222"/>
      <c r="Y10" s="165"/>
      <c r="Z10" s="117"/>
      <c r="AA10" s="117"/>
      <c r="AB10" s="91"/>
      <c r="AC10" s="91"/>
      <c r="AD10" s="91"/>
      <c r="AE10" s="117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ht="27.75" customHeight="1" spans="1:247">
      <c r="A11" s="21" t="s">
        <v>248</v>
      </c>
      <c r="B11" s="21" t="s">
        <v>220</v>
      </c>
      <c r="C11" s="85" t="s">
        <v>251</v>
      </c>
      <c r="D11" s="155" t="s">
        <v>172</v>
      </c>
      <c r="E11" s="146" t="s">
        <v>252</v>
      </c>
      <c r="F11" s="210">
        <f t="shared" si="1"/>
        <v>102</v>
      </c>
      <c r="G11" s="148"/>
      <c r="H11" s="147"/>
      <c r="I11" s="147"/>
      <c r="J11" s="165"/>
      <c r="K11" s="148"/>
      <c r="L11" s="147"/>
      <c r="M11" s="147">
        <v>102</v>
      </c>
      <c r="N11" s="147"/>
      <c r="O11" s="147">
        <f t="shared" si="2"/>
        <v>0</v>
      </c>
      <c r="P11" s="147"/>
      <c r="Q11" s="147"/>
      <c r="R11" s="147"/>
      <c r="S11" s="147"/>
      <c r="T11" s="147">
        <f t="shared" si="3"/>
        <v>0</v>
      </c>
      <c r="U11" s="147"/>
      <c r="V11" s="147"/>
      <c r="W11" s="222">
        <f t="shared" si="4"/>
        <v>0</v>
      </c>
      <c r="X11" s="222"/>
      <c r="Y11" s="165"/>
      <c r="Z11" s="117"/>
      <c r="AA11" s="117"/>
      <c r="AB11" s="91"/>
      <c r="AC11" s="91"/>
      <c r="AD11" s="91"/>
      <c r="AE11" s="117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</row>
    <row r="12" ht="27.75" customHeight="1" spans="1:247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253</v>
      </c>
      <c r="F12" s="210">
        <f t="shared" si="1"/>
        <v>70.64</v>
      </c>
      <c r="G12" s="148"/>
      <c r="H12" s="147">
        <v>32</v>
      </c>
      <c r="I12" s="147">
        <v>24</v>
      </c>
      <c r="J12" s="165">
        <v>14.64</v>
      </c>
      <c r="K12" s="148"/>
      <c r="L12" s="147"/>
      <c r="M12" s="147"/>
      <c r="N12" s="147"/>
      <c r="O12" s="147">
        <f t="shared" si="2"/>
        <v>0</v>
      </c>
      <c r="P12" s="147"/>
      <c r="Q12" s="147"/>
      <c r="R12" s="147"/>
      <c r="S12" s="147"/>
      <c r="T12" s="147">
        <f t="shared" si="3"/>
        <v>0</v>
      </c>
      <c r="U12" s="147"/>
      <c r="V12" s="147"/>
      <c r="W12" s="222">
        <f t="shared" si="4"/>
        <v>0</v>
      </c>
      <c r="X12" s="222"/>
      <c r="Y12" s="165"/>
      <c r="Z12" s="117"/>
      <c r="AA12" s="117"/>
      <c r="AB12" s="91"/>
      <c r="AC12" s="91"/>
      <c r="AD12" s="91"/>
      <c r="AE12" s="117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</row>
    <row r="13" ht="27.75" customHeight="1" spans="1:247">
      <c r="A13" s="21" t="s">
        <v>243</v>
      </c>
      <c r="B13" s="21" t="s">
        <v>225</v>
      </c>
      <c r="C13" s="85" t="s">
        <v>225</v>
      </c>
      <c r="D13" s="155" t="s">
        <v>172</v>
      </c>
      <c r="E13" s="146" t="s">
        <v>246</v>
      </c>
      <c r="F13" s="210">
        <f t="shared" si="1"/>
        <v>0</v>
      </c>
      <c r="G13" s="148"/>
      <c r="H13" s="147"/>
      <c r="I13" s="147"/>
      <c r="J13" s="165"/>
      <c r="K13" s="148"/>
      <c r="L13" s="147"/>
      <c r="M13" s="147"/>
      <c r="N13" s="147"/>
      <c r="O13" s="147">
        <f t="shared" si="2"/>
        <v>0</v>
      </c>
      <c r="P13" s="147"/>
      <c r="Q13" s="147"/>
      <c r="R13" s="147"/>
      <c r="S13" s="147"/>
      <c r="T13" s="147">
        <f t="shared" si="3"/>
        <v>0</v>
      </c>
      <c r="U13" s="147"/>
      <c r="V13" s="147"/>
      <c r="W13" s="222">
        <f t="shared" si="4"/>
        <v>0</v>
      </c>
      <c r="X13" s="222"/>
      <c r="Y13" s="165"/>
      <c r="Z13" s="117"/>
      <c r="AA13" s="117"/>
      <c r="AB13" s="91"/>
      <c r="AC13" s="91"/>
      <c r="AD13" s="91"/>
      <c r="AE13" s="117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ht="27.75" customHeight="1" spans="1:247">
      <c r="A14" s="21" t="s">
        <v>228</v>
      </c>
      <c r="B14" s="21" t="s">
        <v>234</v>
      </c>
      <c r="C14" s="85" t="s">
        <v>236</v>
      </c>
      <c r="D14" s="155" t="s">
        <v>172</v>
      </c>
      <c r="E14" s="146" t="s">
        <v>237</v>
      </c>
      <c r="F14" s="210">
        <f t="shared" si="1"/>
        <v>15</v>
      </c>
      <c r="G14" s="148"/>
      <c r="H14" s="147"/>
      <c r="I14" s="147"/>
      <c r="J14" s="165">
        <v>15</v>
      </c>
      <c r="K14" s="148"/>
      <c r="L14" s="147"/>
      <c r="M14" s="147"/>
      <c r="N14" s="147"/>
      <c r="O14" s="147">
        <f t="shared" si="2"/>
        <v>0</v>
      </c>
      <c r="P14" s="147"/>
      <c r="Q14" s="147"/>
      <c r="R14" s="147"/>
      <c r="S14" s="147"/>
      <c r="T14" s="147">
        <f t="shared" si="3"/>
        <v>0</v>
      </c>
      <c r="U14" s="147"/>
      <c r="V14" s="147"/>
      <c r="W14" s="222">
        <f t="shared" si="4"/>
        <v>0</v>
      </c>
      <c r="X14" s="222"/>
      <c r="Y14" s="165"/>
      <c r="Z14" s="117"/>
      <c r="AA14" s="117"/>
      <c r="AB14" s="91"/>
      <c r="AC14" s="91"/>
      <c r="AD14" s="91"/>
      <c r="AE14" s="117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</sheetData>
  <mergeCells count="33">
    <mergeCell ref="U1:V1"/>
    <mergeCell ref="X1:Y1"/>
    <mergeCell ref="A2:Y2"/>
    <mergeCell ref="A4:C4"/>
    <mergeCell ref="F4:N4"/>
    <mergeCell ref="O4:S4"/>
    <mergeCell ref="T4:V4"/>
    <mergeCell ref="W4:Y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2" right="0.39" top="0.5" bottom="0.47" header="0.35" footer="0.31"/>
  <pageSetup paperSize="9" scale="70" orientation="landscape" horizontalDpi="600" verticalDpi="18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2"/>
  <sheetViews>
    <sheetView showGridLines="0" showZeros="0" zoomScaleSheetLayoutView="60" workbookViewId="0">
      <selection activeCell="H16" sqref="H16"/>
    </sheetView>
  </sheetViews>
  <sheetFormatPr defaultColWidth="6.83333333333333" defaultRowHeight="12.75" customHeight="1"/>
  <cols>
    <col min="1" max="3" width="6.66666666666667" style="163" customWidth="1"/>
    <col min="4" max="4" width="10.3333333333333" style="163" customWidth="1"/>
    <col min="5" max="5" width="26.8333333333333" style="163" customWidth="1"/>
    <col min="6" max="6" width="11" style="163" customWidth="1"/>
    <col min="7" max="7" width="8.5" style="163" customWidth="1"/>
    <col min="8" max="8" width="7.5" style="163" customWidth="1"/>
    <col min="9" max="9" width="7.83333333333333" style="163" customWidth="1"/>
    <col min="10" max="10" width="7.33333333333333" style="163" customWidth="1"/>
    <col min="11" max="11" width="5.83333333333333" style="163" customWidth="1"/>
    <col min="12" max="12" width="8.83333333333333" style="163" customWidth="1"/>
    <col min="13" max="13" width="5.16666666666667" style="163" customWidth="1"/>
    <col min="14" max="14" width="6.33333333333333" style="163" customWidth="1"/>
    <col min="15" max="16" width="8.83333333333333" style="163" customWidth="1"/>
    <col min="17" max="17" width="10.3333333333333" style="163" customWidth="1"/>
    <col min="18" max="18" width="10" style="163" customWidth="1"/>
    <col min="19" max="19" width="8.83333333333333" style="163" customWidth="1"/>
    <col min="20" max="20" width="10.6666666666667" style="163" customWidth="1"/>
    <col min="21" max="22" width="8.83333333333333" style="163" customWidth="1"/>
    <col min="23" max="23" width="5.5" style="163" customWidth="1"/>
    <col min="24" max="24" width="5.66666666666667" style="163" customWidth="1"/>
    <col min="25" max="25" width="5" style="163" customWidth="1"/>
    <col min="26" max="26" width="8.83333333333333" style="163" customWidth="1"/>
    <col min="27" max="27" width="5.5" style="163" customWidth="1"/>
    <col min="28" max="28" width="6.16666666666667" style="163" customWidth="1"/>
    <col min="29" max="29" width="6" style="163" customWidth="1"/>
    <col min="30" max="30" width="5.33333333333333" style="163" customWidth="1"/>
    <col min="31" max="31" width="6.5" style="163" customWidth="1"/>
    <col min="32" max="32" width="5.33333333333333" style="163" customWidth="1"/>
    <col min="33" max="33" width="5" style="163" customWidth="1"/>
    <col min="34" max="34" width="5.66666666666667" style="163" customWidth="1"/>
    <col min="35" max="35" width="5" style="163" customWidth="1"/>
    <col min="36" max="36" width="6.66666666666667" style="163" customWidth="1"/>
    <col min="37" max="37" width="8.66666666666667" style="163" customWidth="1"/>
    <col min="38" max="16384" width="6.83333333333333" style="163"/>
  </cols>
  <sheetData>
    <row r="1" ht="23.1" customHeight="1" spans="1:256">
      <c r="A1" s="66"/>
      <c r="B1" s="66"/>
      <c r="C1" s="66"/>
      <c r="D1" s="66"/>
      <c r="E1" s="66"/>
      <c r="F1" s="66"/>
      <c r="G1" s="66"/>
      <c r="H1" s="66"/>
      <c r="I1" s="66"/>
      <c r="J1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90"/>
      <c r="AI1" s="90"/>
      <c r="AJ1" s="195" t="s">
        <v>557</v>
      </c>
      <c r="AK1" s="195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ht="23.1" customHeight="1" spans="1:256">
      <c r="A2" s="68" t="s">
        <v>558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ht="23.1" customHeight="1" spans="1:256">
      <c r="A3" s="69"/>
      <c r="B3" s="69"/>
      <c r="C3" s="69"/>
      <c r="D3" s="69"/>
      <c r="E3" s="69"/>
      <c r="F3" s="70"/>
      <c r="G3" s="70"/>
      <c r="H3" s="70"/>
      <c r="I3" s="70"/>
      <c r="J3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196"/>
      <c r="AI3" s="196"/>
      <c r="AJ3" s="197" t="s">
        <v>153</v>
      </c>
      <c r="AK3" s="197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ht="23.1" customHeight="1" spans="1:256">
      <c r="A4" s="73" t="s">
        <v>209</v>
      </c>
      <c r="B4" s="73"/>
      <c r="C4" s="73"/>
      <c r="D4" s="73" t="s">
        <v>154</v>
      </c>
      <c r="E4" s="166" t="s">
        <v>548</v>
      </c>
      <c r="F4" s="10" t="s">
        <v>325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88" t="s">
        <v>326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94"/>
      <c r="AF4" s="10" t="s">
        <v>327</v>
      </c>
      <c r="AG4" s="10"/>
      <c r="AH4" s="10"/>
      <c r="AI4" s="10"/>
      <c r="AJ4" s="198"/>
      <c r="AK4" s="198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ht="19.5" customHeight="1" spans="1:256">
      <c r="A5" s="182" t="s">
        <v>213</v>
      </c>
      <c r="B5" s="182" t="s">
        <v>214</v>
      </c>
      <c r="C5" s="182" t="s">
        <v>215</v>
      </c>
      <c r="D5" s="73"/>
      <c r="E5" s="73"/>
      <c r="F5" s="140" t="s">
        <v>171</v>
      </c>
      <c r="G5" s="140" t="s">
        <v>559</v>
      </c>
      <c r="H5" s="140" t="s">
        <v>560</v>
      </c>
      <c r="I5" s="140" t="s">
        <v>561</v>
      </c>
      <c r="J5" s="12" t="s">
        <v>562</v>
      </c>
      <c r="K5" s="12" t="s">
        <v>563</v>
      </c>
      <c r="L5" s="12" t="s">
        <v>564</v>
      </c>
      <c r="M5" s="12" t="s">
        <v>565</v>
      </c>
      <c r="N5" s="12" t="s">
        <v>566</v>
      </c>
      <c r="O5" s="12" t="s">
        <v>567</v>
      </c>
      <c r="P5" s="12" t="s">
        <v>568</v>
      </c>
      <c r="Q5" s="12" t="s">
        <v>171</v>
      </c>
      <c r="R5" s="140" t="s">
        <v>559</v>
      </c>
      <c r="S5" s="140" t="s">
        <v>561</v>
      </c>
      <c r="T5" s="12" t="s">
        <v>562</v>
      </c>
      <c r="U5" s="12" t="s">
        <v>563</v>
      </c>
      <c r="V5" s="12" t="s">
        <v>564</v>
      </c>
      <c r="W5" s="12" t="s">
        <v>565</v>
      </c>
      <c r="X5" s="12" t="s">
        <v>569</v>
      </c>
      <c r="Y5" s="12" t="s">
        <v>570</v>
      </c>
      <c r="Z5" s="12" t="s">
        <v>571</v>
      </c>
      <c r="AA5" s="12" t="s">
        <v>572</v>
      </c>
      <c r="AB5" s="12" t="s">
        <v>566</v>
      </c>
      <c r="AC5" s="12" t="s">
        <v>567</v>
      </c>
      <c r="AD5" s="12" t="s">
        <v>573</v>
      </c>
      <c r="AE5" s="12" t="s">
        <v>326</v>
      </c>
      <c r="AF5" s="12" t="s">
        <v>574</v>
      </c>
      <c r="AG5" s="12" t="s">
        <v>575</v>
      </c>
      <c r="AH5" s="12" t="s">
        <v>576</v>
      </c>
      <c r="AI5" s="31" t="s">
        <v>577</v>
      </c>
      <c r="AJ5" s="199" t="s">
        <v>578</v>
      </c>
      <c r="AK5" s="44" t="s">
        <v>327</v>
      </c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ht="53.25" customHeight="1" spans="1:256">
      <c r="A6" s="129"/>
      <c r="B6" s="129"/>
      <c r="C6" s="129"/>
      <c r="D6" s="73"/>
      <c r="E6" s="73"/>
      <c r="F6" s="141"/>
      <c r="G6" s="45"/>
      <c r="H6" s="45"/>
      <c r="I6" s="45"/>
      <c r="J6" s="95"/>
      <c r="K6" s="95"/>
      <c r="L6" s="95"/>
      <c r="M6" s="95"/>
      <c r="N6" s="8"/>
      <c r="O6" s="8"/>
      <c r="P6" s="8"/>
      <c r="Q6" s="8"/>
      <c r="R6" s="45"/>
      <c r="S6" s="45"/>
      <c r="T6" s="95"/>
      <c r="U6" s="95"/>
      <c r="V6" s="95"/>
      <c r="W6" s="95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200"/>
      <c r="AJ6" s="145"/>
      <c r="AK6" s="48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ht="23.1" customHeight="1" spans="1:256">
      <c r="A7" s="120" t="s">
        <v>170</v>
      </c>
      <c r="B7" s="120" t="s">
        <v>170</v>
      </c>
      <c r="C7" s="120" t="s">
        <v>170</v>
      </c>
      <c r="D7" s="120" t="s">
        <v>170</v>
      </c>
      <c r="E7" s="120" t="s">
        <v>170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34">
        <v>11</v>
      </c>
      <c r="Q7" s="96">
        <v>12</v>
      </c>
      <c r="R7" s="96">
        <v>13</v>
      </c>
      <c r="S7" s="96">
        <v>15</v>
      </c>
      <c r="T7" s="96">
        <v>16</v>
      </c>
      <c r="U7" s="96">
        <v>17</v>
      </c>
      <c r="V7" s="96">
        <v>18</v>
      </c>
      <c r="W7" s="96">
        <v>19</v>
      </c>
      <c r="X7" s="96">
        <v>20</v>
      </c>
      <c r="Y7" s="96">
        <v>21</v>
      </c>
      <c r="Z7" s="96">
        <v>22</v>
      </c>
      <c r="AA7" s="96">
        <v>23</v>
      </c>
      <c r="AB7" s="96">
        <v>24</v>
      </c>
      <c r="AC7" s="96">
        <v>25</v>
      </c>
      <c r="AD7" s="74">
        <v>26</v>
      </c>
      <c r="AE7" s="96">
        <v>27</v>
      </c>
      <c r="AF7" s="96">
        <v>28</v>
      </c>
      <c r="AG7" s="96">
        <v>29</v>
      </c>
      <c r="AH7" s="120">
        <v>30</v>
      </c>
      <c r="AI7" s="120">
        <v>31</v>
      </c>
      <c r="AJ7" s="201">
        <v>32</v>
      </c>
      <c r="AK7" s="202">
        <v>33</v>
      </c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181" customFormat="1" ht="26.1" customHeight="1" spans="1:256">
      <c r="A8" s="98"/>
      <c r="B8" s="98"/>
      <c r="C8" s="98"/>
      <c r="D8" s="98"/>
      <c r="E8" s="98" t="s">
        <v>171</v>
      </c>
      <c r="F8" s="98">
        <f>SUM(F9:F42)</f>
        <v>1217</v>
      </c>
      <c r="G8" s="98">
        <f t="shared" ref="G8:P8" si="0">SUM(G9:G42)</f>
        <v>0</v>
      </c>
      <c r="H8" s="98">
        <f t="shared" si="0"/>
        <v>0</v>
      </c>
      <c r="I8" s="98">
        <f t="shared" si="0"/>
        <v>0</v>
      </c>
      <c r="J8" s="98">
        <f t="shared" si="0"/>
        <v>1217</v>
      </c>
      <c r="K8" s="98">
        <f t="shared" si="0"/>
        <v>0</v>
      </c>
      <c r="L8" s="98">
        <f t="shared" si="0"/>
        <v>0</v>
      </c>
      <c r="M8" s="98">
        <f t="shared" si="0"/>
        <v>0</v>
      </c>
      <c r="N8" s="98">
        <f t="shared" si="0"/>
        <v>0</v>
      </c>
      <c r="O8" s="98">
        <f t="shared" si="0"/>
        <v>0</v>
      </c>
      <c r="P8" s="98">
        <f t="shared" si="0"/>
        <v>0</v>
      </c>
      <c r="Q8" s="98">
        <f t="shared" ref="Q8:AK8" si="1">SUM(Q9:Q42)</f>
        <v>2176.59</v>
      </c>
      <c r="R8" s="98">
        <f t="shared" si="1"/>
        <v>0</v>
      </c>
      <c r="S8" s="98">
        <f t="shared" si="1"/>
        <v>0</v>
      </c>
      <c r="T8" s="98">
        <f t="shared" si="1"/>
        <v>2072.7</v>
      </c>
      <c r="U8" s="98">
        <f t="shared" si="1"/>
        <v>76.02</v>
      </c>
      <c r="V8" s="98">
        <f t="shared" si="1"/>
        <v>15.81</v>
      </c>
      <c r="W8" s="98">
        <f t="shared" si="1"/>
        <v>0</v>
      </c>
      <c r="X8" s="98">
        <f t="shared" si="1"/>
        <v>0</v>
      </c>
      <c r="Y8" s="98">
        <f t="shared" si="1"/>
        <v>0</v>
      </c>
      <c r="Z8" s="98">
        <f t="shared" si="1"/>
        <v>0</v>
      </c>
      <c r="AA8" s="98">
        <f t="shared" si="1"/>
        <v>0</v>
      </c>
      <c r="AB8" s="98">
        <f t="shared" si="1"/>
        <v>0</v>
      </c>
      <c r="AC8" s="98">
        <f t="shared" si="1"/>
        <v>0</v>
      </c>
      <c r="AD8" s="98">
        <f t="shared" si="1"/>
        <v>0</v>
      </c>
      <c r="AE8" s="98">
        <f t="shared" si="1"/>
        <v>12.06</v>
      </c>
      <c r="AF8" s="98">
        <f t="shared" si="1"/>
        <v>0</v>
      </c>
      <c r="AG8" s="98">
        <f t="shared" si="1"/>
        <v>0</v>
      </c>
      <c r="AH8" s="98">
        <f t="shared" si="1"/>
        <v>0</v>
      </c>
      <c r="AI8" s="98">
        <f t="shared" si="1"/>
        <v>0</v>
      </c>
      <c r="AJ8" s="98">
        <f t="shared" si="1"/>
        <v>0</v>
      </c>
      <c r="AK8" s="98">
        <f t="shared" si="1"/>
        <v>0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14"/>
      <c r="EZ8" s="114"/>
      <c r="FA8" s="114"/>
      <c r="FB8" s="114"/>
      <c r="FC8" s="114"/>
      <c r="FD8" s="114"/>
      <c r="FE8" s="114"/>
      <c r="FF8" s="114"/>
      <c r="FG8" s="114"/>
      <c r="FH8" s="114"/>
      <c r="FI8" s="114"/>
      <c r="FJ8" s="114"/>
      <c r="FK8" s="114"/>
      <c r="FL8" s="114"/>
      <c r="FM8" s="114"/>
      <c r="FN8" s="114"/>
      <c r="FO8" s="114"/>
      <c r="FP8" s="114"/>
      <c r="FQ8" s="114"/>
      <c r="FR8" s="114"/>
      <c r="FS8" s="114"/>
      <c r="FT8" s="114"/>
      <c r="FU8" s="114"/>
      <c r="FV8" s="114"/>
      <c r="FW8" s="114"/>
      <c r="FX8" s="114"/>
      <c r="FY8" s="114"/>
      <c r="FZ8" s="114"/>
      <c r="GA8" s="114"/>
      <c r="GB8" s="114"/>
      <c r="GC8" s="114"/>
      <c r="GD8" s="114"/>
      <c r="GE8" s="114"/>
      <c r="GF8" s="114"/>
      <c r="GG8" s="114"/>
      <c r="GH8" s="114"/>
      <c r="GI8" s="114"/>
      <c r="GJ8" s="114"/>
      <c r="GK8" s="114"/>
      <c r="GL8" s="114"/>
      <c r="GM8" s="114"/>
      <c r="GN8" s="114"/>
      <c r="GO8" s="114"/>
      <c r="GP8" s="114"/>
      <c r="GQ8" s="114"/>
      <c r="GR8" s="114"/>
      <c r="GS8" s="114"/>
      <c r="GT8" s="114"/>
      <c r="GU8" s="114"/>
      <c r="GV8" s="114"/>
      <c r="GW8" s="114"/>
      <c r="GX8" s="114"/>
      <c r="GY8" s="114"/>
      <c r="GZ8" s="114"/>
      <c r="HA8" s="114"/>
      <c r="HB8" s="114"/>
      <c r="HC8" s="114"/>
      <c r="HD8" s="114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14"/>
      <c r="IA8" s="114"/>
      <c r="IB8" s="114"/>
      <c r="IC8" s="114"/>
      <c r="ID8" s="114"/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</row>
    <row r="9" ht="26.1" customHeight="1" spans="1:256">
      <c r="A9" s="21" t="s">
        <v>219</v>
      </c>
      <c r="B9" s="85" t="s">
        <v>217</v>
      </c>
      <c r="C9" s="155" t="s">
        <v>220</v>
      </c>
      <c r="D9" s="155" t="s">
        <v>172</v>
      </c>
      <c r="E9" s="21" t="s">
        <v>221</v>
      </c>
      <c r="F9" s="183">
        <f>SUM(G9:P9)</f>
        <v>1100</v>
      </c>
      <c r="G9" s="183"/>
      <c r="H9" s="183"/>
      <c r="I9" s="183"/>
      <c r="J9" s="183">
        <v>1100</v>
      </c>
      <c r="K9" s="183"/>
      <c r="L9" s="183"/>
      <c r="M9" s="183"/>
      <c r="N9" s="183"/>
      <c r="O9" s="183"/>
      <c r="P9" s="186"/>
      <c r="Q9" s="189">
        <f>SUM(R9:AE9)</f>
        <v>477.02</v>
      </c>
      <c r="R9" s="190"/>
      <c r="S9" s="190"/>
      <c r="T9" s="190">
        <v>432</v>
      </c>
      <c r="U9" s="191">
        <v>45.02</v>
      </c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203"/>
      <c r="AJ9" s="203"/>
      <c r="AK9" s="203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ht="26.1" customHeight="1" spans="1:256">
      <c r="A10" s="21" t="s">
        <v>219</v>
      </c>
      <c r="B10" s="21" t="s">
        <v>225</v>
      </c>
      <c r="C10" s="85" t="s">
        <v>225</v>
      </c>
      <c r="D10" s="155" t="s">
        <v>172</v>
      </c>
      <c r="E10" s="146" t="s">
        <v>227</v>
      </c>
      <c r="F10" s="183">
        <f t="shared" ref="F10:F42" si="2">SUM(G10:P10)</f>
        <v>0</v>
      </c>
      <c r="G10" s="183"/>
      <c r="H10" s="183"/>
      <c r="I10" s="183"/>
      <c r="J10" s="183"/>
      <c r="K10" s="183"/>
      <c r="L10" s="183"/>
      <c r="M10" s="183"/>
      <c r="N10" s="183"/>
      <c r="O10" s="183"/>
      <c r="P10" s="186"/>
      <c r="Q10" s="189">
        <f t="shared" ref="Q10:Q42" si="3">SUM(R10:AE10)</f>
        <v>12.89</v>
      </c>
      <c r="R10" s="189"/>
      <c r="S10" s="189"/>
      <c r="T10" s="189"/>
      <c r="U10" s="189"/>
      <c r="V10" s="183">
        <v>7.89</v>
      </c>
      <c r="W10" s="183"/>
      <c r="X10" s="183"/>
      <c r="Y10" s="183"/>
      <c r="Z10" s="183"/>
      <c r="AA10" s="183"/>
      <c r="AB10" s="183"/>
      <c r="AC10" s="183"/>
      <c r="AD10" s="183"/>
      <c r="AE10" s="183">
        <v>5</v>
      </c>
      <c r="AF10" s="183"/>
      <c r="AG10" s="183"/>
      <c r="AH10" s="183"/>
      <c r="AI10" s="96"/>
      <c r="AJ10" s="161"/>
      <c r="AK10" s="204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ht="26.1" customHeight="1" spans="1:256">
      <c r="A11" s="21" t="s">
        <v>248</v>
      </c>
      <c r="B11" s="21" t="s">
        <v>220</v>
      </c>
      <c r="C11" s="85" t="s">
        <v>251</v>
      </c>
      <c r="D11" s="155" t="s">
        <v>172</v>
      </c>
      <c r="E11" s="146" t="s">
        <v>252</v>
      </c>
      <c r="F11" s="183">
        <f t="shared" si="2"/>
        <v>0</v>
      </c>
      <c r="G11" s="183"/>
      <c r="H11" s="183"/>
      <c r="I11" s="183"/>
      <c r="J11" s="183"/>
      <c r="K11" s="183"/>
      <c r="L11" s="183"/>
      <c r="M11" s="183"/>
      <c r="N11" s="183"/>
      <c r="O11" s="183"/>
      <c r="P11" s="186"/>
      <c r="Q11" s="189">
        <f t="shared" si="3"/>
        <v>42.64</v>
      </c>
      <c r="R11" s="189"/>
      <c r="S11" s="189">
        <f t="shared" ref="R11:AE11" si="4">SUM(S12:S13)</f>
        <v>0</v>
      </c>
      <c r="T11" s="189">
        <v>42.64</v>
      </c>
      <c r="U11" s="189"/>
      <c r="V11" s="183"/>
      <c r="W11" s="183">
        <f t="shared" si="4"/>
        <v>0</v>
      </c>
      <c r="X11" s="183">
        <f t="shared" si="4"/>
        <v>0</v>
      </c>
      <c r="Y11" s="183">
        <f t="shared" si="4"/>
        <v>0</v>
      </c>
      <c r="Z11" s="183">
        <f t="shared" si="4"/>
        <v>0</v>
      </c>
      <c r="AA11" s="183">
        <f t="shared" si="4"/>
        <v>0</v>
      </c>
      <c r="AB11" s="183">
        <f t="shared" si="4"/>
        <v>0</v>
      </c>
      <c r="AC11" s="183">
        <f t="shared" si="4"/>
        <v>0</v>
      </c>
      <c r="AD11" s="183">
        <f t="shared" si="4"/>
        <v>0</v>
      </c>
      <c r="AE11" s="183"/>
      <c r="AF11" s="183"/>
      <c r="AG11" s="183"/>
      <c r="AH11" s="183"/>
      <c r="AI11" s="96"/>
      <c r="AJ11" s="161"/>
      <c r="AK11" s="204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ht="26.1" customHeight="1" spans="1:256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253</v>
      </c>
      <c r="F12" s="183">
        <f t="shared" si="2"/>
        <v>117</v>
      </c>
      <c r="G12" s="183"/>
      <c r="H12" s="183"/>
      <c r="I12" s="183"/>
      <c r="J12" s="183">
        <v>117</v>
      </c>
      <c r="K12" s="183"/>
      <c r="L12" s="183"/>
      <c r="M12" s="183"/>
      <c r="N12" s="183"/>
      <c r="O12" s="183"/>
      <c r="P12" s="186"/>
      <c r="Q12" s="189">
        <f t="shared" si="3"/>
        <v>0</v>
      </c>
      <c r="R12" s="189"/>
      <c r="S12" s="189"/>
      <c r="T12" s="189"/>
      <c r="U12" s="193"/>
      <c r="V12" s="183"/>
      <c r="W12" s="183"/>
      <c r="X12" s="183"/>
      <c r="Y12" s="183"/>
      <c r="Z12" s="183"/>
      <c r="AA12" s="183"/>
      <c r="AB12" s="183"/>
      <c r="AC12" s="183"/>
      <c r="AD12" s="186"/>
      <c r="AE12" s="183"/>
      <c r="AF12" s="183"/>
      <c r="AG12" s="183"/>
      <c r="AH12" s="183"/>
      <c r="AI12" s="96"/>
      <c r="AJ12" s="161"/>
      <c r="AK12" s="204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ht="26.1" customHeight="1" spans="1:256">
      <c r="A13" s="21" t="s">
        <v>243</v>
      </c>
      <c r="B13" s="21" t="s">
        <v>225</v>
      </c>
      <c r="C13" s="85" t="s">
        <v>225</v>
      </c>
      <c r="D13" s="155" t="s">
        <v>172</v>
      </c>
      <c r="E13" s="146" t="s">
        <v>246</v>
      </c>
      <c r="F13" s="183">
        <f t="shared" si="2"/>
        <v>0</v>
      </c>
      <c r="G13" s="183"/>
      <c r="H13" s="183"/>
      <c r="I13" s="183"/>
      <c r="J13" s="183"/>
      <c r="K13" s="183"/>
      <c r="L13" s="183"/>
      <c r="M13" s="183"/>
      <c r="N13" s="183"/>
      <c r="O13" s="183"/>
      <c r="P13" s="186"/>
      <c r="Q13" s="189">
        <f t="shared" si="3"/>
        <v>35.98</v>
      </c>
      <c r="R13" s="189"/>
      <c r="S13" s="189"/>
      <c r="T13" s="189"/>
      <c r="U13" s="189">
        <v>21</v>
      </c>
      <c r="V13" s="183">
        <v>7.92</v>
      </c>
      <c r="W13" s="183"/>
      <c r="X13" s="183"/>
      <c r="Y13" s="183"/>
      <c r="Z13" s="183"/>
      <c r="AA13" s="183"/>
      <c r="AB13" s="183"/>
      <c r="AC13" s="183"/>
      <c r="AD13" s="186"/>
      <c r="AE13" s="183">
        <v>7.06</v>
      </c>
      <c r="AF13" s="183"/>
      <c r="AG13" s="183"/>
      <c r="AH13" s="183"/>
      <c r="AI13" s="96"/>
      <c r="AJ13" s="161"/>
      <c r="AK13" s="204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ht="26.1" customHeight="1" spans="1:256">
      <c r="A14" s="21" t="s">
        <v>228</v>
      </c>
      <c r="B14" s="21" t="s">
        <v>234</v>
      </c>
      <c r="C14" s="85" t="s">
        <v>236</v>
      </c>
      <c r="D14" s="155" t="s">
        <v>172</v>
      </c>
      <c r="E14" s="146" t="s">
        <v>237</v>
      </c>
      <c r="F14" s="183">
        <f t="shared" si="2"/>
        <v>0</v>
      </c>
      <c r="G14" s="183"/>
      <c r="H14" s="183"/>
      <c r="I14" s="183"/>
      <c r="J14" s="183"/>
      <c r="K14" s="183"/>
      <c r="L14" s="183"/>
      <c r="M14" s="183"/>
      <c r="N14" s="183"/>
      <c r="O14" s="183"/>
      <c r="P14" s="186"/>
      <c r="Q14" s="189">
        <f t="shared" si="3"/>
        <v>10</v>
      </c>
      <c r="R14" s="189"/>
      <c r="S14" s="189"/>
      <c r="T14" s="189"/>
      <c r="U14" s="189">
        <v>10</v>
      </c>
      <c r="V14" s="183"/>
      <c r="W14" s="183"/>
      <c r="X14" s="183"/>
      <c r="Y14" s="183"/>
      <c r="Z14" s="183"/>
      <c r="AA14" s="183"/>
      <c r="AB14" s="183"/>
      <c r="AC14" s="183"/>
      <c r="AD14" s="186"/>
      <c r="AE14" s="183"/>
      <c r="AF14" s="183"/>
      <c r="AG14" s="183"/>
      <c r="AH14" s="183"/>
      <c r="AI14" s="96"/>
      <c r="AJ14" s="161"/>
      <c r="AK14" s="20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ht="26.1" customHeight="1" spans="1:256">
      <c r="A15" s="21" t="s">
        <v>248</v>
      </c>
      <c r="B15" s="21" t="s">
        <v>254</v>
      </c>
      <c r="C15" s="85" t="s">
        <v>230</v>
      </c>
      <c r="D15" s="155" t="s">
        <v>172</v>
      </c>
      <c r="E15" s="146" t="s">
        <v>256</v>
      </c>
      <c r="F15" s="183">
        <f t="shared" si="2"/>
        <v>0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6"/>
      <c r="Q15" s="189">
        <f t="shared" si="3"/>
        <v>33</v>
      </c>
      <c r="R15" s="189"/>
      <c r="S15" s="189"/>
      <c r="T15" s="189">
        <v>33</v>
      </c>
      <c r="U15" s="189"/>
      <c r="V15" s="183"/>
      <c r="W15" s="183"/>
      <c r="X15" s="183"/>
      <c r="Y15" s="183"/>
      <c r="Z15" s="183"/>
      <c r="AA15" s="183"/>
      <c r="AB15" s="183"/>
      <c r="AC15" s="183"/>
      <c r="AD15" s="186"/>
      <c r="AE15" s="183"/>
      <c r="AF15" s="183"/>
      <c r="AG15" s="183"/>
      <c r="AH15" s="183"/>
      <c r="AI15" s="96"/>
      <c r="AJ15" s="161"/>
      <c r="AK15" s="204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ht="26.1" customHeight="1" spans="1:256">
      <c r="A16" s="21" t="s">
        <v>248</v>
      </c>
      <c r="B16" s="21" t="s">
        <v>254</v>
      </c>
      <c r="C16" s="85" t="s">
        <v>230</v>
      </c>
      <c r="D16" s="155" t="s">
        <v>172</v>
      </c>
      <c r="E16" s="146" t="s">
        <v>257</v>
      </c>
      <c r="F16" s="183">
        <f t="shared" si="2"/>
        <v>0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6"/>
      <c r="Q16" s="189">
        <f t="shared" si="3"/>
        <v>15</v>
      </c>
      <c r="R16" s="189"/>
      <c r="S16" s="189"/>
      <c r="T16" s="189">
        <v>15</v>
      </c>
      <c r="U16" s="189"/>
      <c r="V16" s="183"/>
      <c r="W16" s="183"/>
      <c r="X16" s="183"/>
      <c r="Y16" s="183"/>
      <c r="Z16" s="183"/>
      <c r="AA16" s="183"/>
      <c r="AB16" s="183"/>
      <c r="AC16" s="183"/>
      <c r="AD16" s="186"/>
      <c r="AE16" s="183"/>
      <c r="AF16" s="183"/>
      <c r="AG16" s="183"/>
      <c r="AH16" s="183"/>
      <c r="AI16" s="96"/>
      <c r="AJ16" s="161"/>
      <c r="AK16" s="204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ht="26.1" customHeight="1" spans="1:256">
      <c r="A17" s="21" t="s">
        <v>248</v>
      </c>
      <c r="B17" s="21" t="s">
        <v>254</v>
      </c>
      <c r="C17" s="85" t="s">
        <v>230</v>
      </c>
      <c r="D17" s="155" t="s">
        <v>172</v>
      </c>
      <c r="E17" s="146" t="s">
        <v>258</v>
      </c>
      <c r="F17" s="183">
        <f t="shared" si="2"/>
        <v>0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6"/>
      <c r="Q17" s="189">
        <f t="shared" si="3"/>
        <v>73</v>
      </c>
      <c r="R17" s="189"/>
      <c r="S17" s="189"/>
      <c r="T17" s="189">
        <v>73</v>
      </c>
      <c r="U17" s="189"/>
      <c r="V17" s="183"/>
      <c r="W17" s="183"/>
      <c r="X17" s="183"/>
      <c r="Y17" s="183"/>
      <c r="Z17" s="183"/>
      <c r="AA17" s="183"/>
      <c r="AB17" s="183"/>
      <c r="AC17" s="183"/>
      <c r="AD17" s="186"/>
      <c r="AE17" s="183"/>
      <c r="AF17" s="183"/>
      <c r="AG17" s="183"/>
      <c r="AH17" s="183"/>
      <c r="AI17" s="96"/>
      <c r="AJ17" s="161"/>
      <c r="AK17" s="204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ht="26.1" customHeight="1" spans="1:256">
      <c r="A18" s="21" t="s">
        <v>248</v>
      </c>
      <c r="B18" s="21" t="s">
        <v>254</v>
      </c>
      <c r="C18" s="85" t="s">
        <v>230</v>
      </c>
      <c r="D18" s="155" t="s">
        <v>172</v>
      </c>
      <c r="E18" s="146" t="s">
        <v>259</v>
      </c>
      <c r="F18" s="183">
        <f t="shared" si="2"/>
        <v>0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6"/>
      <c r="Q18" s="189">
        <f t="shared" si="3"/>
        <v>19</v>
      </c>
      <c r="R18" s="189"/>
      <c r="S18" s="189"/>
      <c r="T18" s="189">
        <v>19</v>
      </c>
      <c r="U18" s="189"/>
      <c r="V18" s="183"/>
      <c r="W18" s="183"/>
      <c r="X18" s="183"/>
      <c r="Y18" s="183"/>
      <c r="Z18" s="183"/>
      <c r="AA18" s="183"/>
      <c r="AB18" s="183"/>
      <c r="AC18" s="183"/>
      <c r="AD18" s="186"/>
      <c r="AE18" s="183"/>
      <c r="AF18" s="183"/>
      <c r="AG18" s="183"/>
      <c r="AH18" s="183"/>
      <c r="AI18" s="96"/>
      <c r="AJ18" s="161"/>
      <c r="AK18" s="204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ht="26.1" customHeight="1" spans="1:256">
      <c r="A19" s="21" t="s">
        <v>248</v>
      </c>
      <c r="B19" s="21" t="s">
        <v>254</v>
      </c>
      <c r="C19" s="85" t="s">
        <v>230</v>
      </c>
      <c r="D19" s="155" t="s">
        <v>172</v>
      </c>
      <c r="E19" s="146" t="s">
        <v>260</v>
      </c>
      <c r="F19" s="183">
        <f t="shared" si="2"/>
        <v>0</v>
      </c>
      <c r="G19" s="183"/>
      <c r="H19" s="183"/>
      <c r="I19" s="183"/>
      <c r="J19" s="183"/>
      <c r="K19" s="183"/>
      <c r="L19" s="183"/>
      <c r="M19" s="183"/>
      <c r="N19" s="183"/>
      <c r="O19" s="183"/>
      <c r="P19" s="186"/>
      <c r="Q19" s="189">
        <f t="shared" si="3"/>
        <v>78</v>
      </c>
      <c r="R19" s="189"/>
      <c r="S19" s="189"/>
      <c r="T19" s="189">
        <v>78</v>
      </c>
      <c r="U19" s="189"/>
      <c r="V19" s="183"/>
      <c r="W19" s="183"/>
      <c r="X19" s="183"/>
      <c r="Y19" s="183"/>
      <c r="Z19" s="183"/>
      <c r="AA19" s="183"/>
      <c r="AB19" s="183"/>
      <c r="AC19" s="183"/>
      <c r="AD19" s="186"/>
      <c r="AE19" s="183"/>
      <c r="AF19" s="183"/>
      <c r="AG19" s="183"/>
      <c r="AH19" s="183"/>
      <c r="AI19" s="96"/>
      <c r="AJ19" s="161"/>
      <c r="AK19" s="204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ht="26.1" customHeight="1" spans="1:256">
      <c r="A20" s="21" t="s">
        <v>248</v>
      </c>
      <c r="B20" s="21" t="s">
        <v>254</v>
      </c>
      <c r="C20" s="85" t="s">
        <v>230</v>
      </c>
      <c r="D20" s="155" t="s">
        <v>172</v>
      </c>
      <c r="E20" s="146" t="s">
        <v>261</v>
      </c>
      <c r="F20" s="183">
        <f t="shared" si="2"/>
        <v>0</v>
      </c>
      <c r="G20" s="183"/>
      <c r="H20" s="183"/>
      <c r="I20" s="183"/>
      <c r="J20" s="183"/>
      <c r="K20" s="183"/>
      <c r="L20" s="183"/>
      <c r="M20" s="183"/>
      <c r="N20" s="183"/>
      <c r="O20" s="183"/>
      <c r="P20" s="186"/>
      <c r="Q20" s="189">
        <f t="shared" si="3"/>
        <v>42</v>
      </c>
      <c r="R20" s="189"/>
      <c r="S20" s="189"/>
      <c r="T20" s="189">
        <v>42</v>
      </c>
      <c r="U20" s="189"/>
      <c r="V20" s="183"/>
      <c r="W20" s="183"/>
      <c r="X20" s="183"/>
      <c r="Y20" s="183"/>
      <c r="Z20" s="183"/>
      <c r="AA20" s="183"/>
      <c r="AB20" s="183"/>
      <c r="AC20" s="183"/>
      <c r="AD20" s="186"/>
      <c r="AE20" s="183"/>
      <c r="AF20" s="183"/>
      <c r="AG20" s="183"/>
      <c r="AH20" s="183"/>
      <c r="AI20" s="96"/>
      <c r="AJ20" s="161"/>
      <c r="AK20" s="204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26.1" customHeight="1" spans="1:256">
      <c r="A21" s="21" t="s">
        <v>248</v>
      </c>
      <c r="B21" s="21" t="s">
        <v>254</v>
      </c>
      <c r="C21" s="85" t="s">
        <v>230</v>
      </c>
      <c r="D21" s="155" t="s">
        <v>172</v>
      </c>
      <c r="E21" s="146" t="s">
        <v>262</v>
      </c>
      <c r="F21" s="183">
        <f t="shared" si="2"/>
        <v>0</v>
      </c>
      <c r="G21" s="183"/>
      <c r="H21" s="183"/>
      <c r="I21" s="183"/>
      <c r="J21" s="183"/>
      <c r="K21" s="183"/>
      <c r="L21" s="183"/>
      <c r="M21" s="183"/>
      <c r="N21" s="183"/>
      <c r="O21" s="183"/>
      <c r="P21" s="186"/>
      <c r="Q21" s="189">
        <f t="shared" si="3"/>
        <v>16</v>
      </c>
      <c r="R21" s="189"/>
      <c r="S21" s="189"/>
      <c r="T21" s="189">
        <v>16</v>
      </c>
      <c r="U21" s="189"/>
      <c r="V21" s="183"/>
      <c r="W21" s="183"/>
      <c r="X21" s="183"/>
      <c r="Y21" s="183"/>
      <c r="Z21" s="183"/>
      <c r="AA21" s="183"/>
      <c r="AB21" s="183"/>
      <c r="AC21" s="183"/>
      <c r="AD21" s="186"/>
      <c r="AE21" s="183"/>
      <c r="AF21" s="183"/>
      <c r="AG21" s="183"/>
      <c r="AH21" s="183"/>
      <c r="AI21" s="96"/>
      <c r="AJ21" s="161"/>
      <c r="AK21" s="204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26.1" customHeight="1" spans="1:256">
      <c r="A22" s="21" t="s">
        <v>248</v>
      </c>
      <c r="B22" s="21" t="s">
        <v>254</v>
      </c>
      <c r="C22" s="85" t="s">
        <v>230</v>
      </c>
      <c r="D22" s="155" t="s">
        <v>172</v>
      </c>
      <c r="E22" s="146" t="s">
        <v>263</v>
      </c>
      <c r="F22" s="183">
        <f t="shared" si="2"/>
        <v>0</v>
      </c>
      <c r="G22" s="183"/>
      <c r="H22" s="183"/>
      <c r="I22" s="183"/>
      <c r="J22" s="183"/>
      <c r="K22" s="183"/>
      <c r="L22" s="183"/>
      <c r="M22" s="183"/>
      <c r="N22" s="183"/>
      <c r="O22" s="183"/>
      <c r="P22" s="186"/>
      <c r="Q22" s="189">
        <f t="shared" si="3"/>
        <v>40</v>
      </c>
      <c r="R22" s="189"/>
      <c r="S22" s="189"/>
      <c r="T22" s="189">
        <v>40</v>
      </c>
      <c r="U22" s="189"/>
      <c r="V22" s="183"/>
      <c r="W22" s="183"/>
      <c r="X22" s="183"/>
      <c r="Y22" s="183"/>
      <c r="Z22" s="183"/>
      <c r="AA22" s="183"/>
      <c r="AB22" s="183"/>
      <c r="AC22" s="183"/>
      <c r="AD22" s="186"/>
      <c r="AE22" s="183"/>
      <c r="AF22" s="183"/>
      <c r="AG22" s="183"/>
      <c r="AH22" s="183"/>
      <c r="AI22" s="96"/>
      <c r="AJ22" s="161"/>
      <c r="AK22" s="204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ht="26.1" customHeight="1" spans="1:256">
      <c r="A23" s="21" t="s">
        <v>248</v>
      </c>
      <c r="B23" s="21" t="s">
        <v>254</v>
      </c>
      <c r="C23" s="85" t="s">
        <v>230</v>
      </c>
      <c r="D23" s="155" t="s">
        <v>172</v>
      </c>
      <c r="E23" s="146" t="s">
        <v>264</v>
      </c>
      <c r="F23" s="183">
        <f t="shared" si="2"/>
        <v>0</v>
      </c>
      <c r="G23" s="183"/>
      <c r="H23" s="183"/>
      <c r="I23" s="183"/>
      <c r="J23" s="183"/>
      <c r="K23" s="183"/>
      <c r="L23" s="183"/>
      <c r="M23" s="183"/>
      <c r="N23" s="183"/>
      <c r="O23" s="183"/>
      <c r="P23" s="186"/>
      <c r="Q23" s="189">
        <f t="shared" si="3"/>
        <v>30.8</v>
      </c>
      <c r="R23" s="189"/>
      <c r="S23" s="189"/>
      <c r="T23" s="189">
        <v>30.8</v>
      </c>
      <c r="U23" s="189"/>
      <c r="V23" s="183"/>
      <c r="W23" s="183"/>
      <c r="X23" s="183"/>
      <c r="Y23" s="183"/>
      <c r="Z23" s="183"/>
      <c r="AA23" s="183"/>
      <c r="AB23" s="183"/>
      <c r="AC23" s="183"/>
      <c r="AD23" s="186"/>
      <c r="AE23" s="183"/>
      <c r="AF23" s="183"/>
      <c r="AG23" s="183"/>
      <c r="AH23" s="183"/>
      <c r="AI23" s="96"/>
      <c r="AJ23" s="161"/>
      <c r="AK23" s="204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ht="26.1" customHeight="1" spans="1:256">
      <c r="A24" s="21" t="s">
        <v>248</v>
      </c>
      <c r="B24" s="21" t="s">
        <v>254</v>
      </c>
      <c r="C24" s="85" t="s">
        <v>230</v>
      </c>
      <c r="D24" s="155" t="s">
        <v>172</v>
      </c>
      <c r="E24" s="146" t="s">
        <v>265</v>
      </c>
      <c r="F24" s="183">
        <f t="shared" si="2"/>
        <v>0</v>
      </c>
      <c r="G24" s="183"/>
      <c r="H24" s="183"/>
      <c r="I24" s="183"/>
      <c r="J24" s="183"/>
      <c r="K24" s="183"/>
      <c r="L24" s="183"/>
      <c r="M24" s="183"/>
      <c r="N24" s="183"/>
      <c r="O24" s="183"/>
      <c r="P24" s="186"/>
      <c r="Q24" s="189">
        <f t="shared" si="3"/>
        <v>30</v>
      </c>
      <c r="R24" s="189"/>
      <c r="S24" s="189"/>
      <c r="T24" s="189">
        <v>30</v>
      </c>
      <c r="U24" s="189"/>
      <c r="V24" s="183"/>
      <c r="W24" s="183"/>
      <c r="X24" s="183"/>
      <c r="Y24" s="183"/>
      <c r="Z24" s="183"/>
      <c r="AA24" s="183"/>
      <c r="AB24" s="183"/>
      <c r="AC24" s="183"/>
      <c r="AD24" s="186"/>
      <c r="AE24" s="183"/>
      <c r="AF24" s="183"/>
      <c r="AG24" s="183"/>
      <c r="AH24" s="183"/>
      <c r="AI24" s="96"/>
      <c r="AJ24" s="161"/>
      <c r="AK24" s="20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ht="26.1" customHeight="1" spans="1:256">
      <c r="A25" s="21" t="s">
        <v>248</v>
      </c>
      <c r="B25" s="21" t="s">
        <v>254</v>
      </c>
      <c r="C25" s="85" t="s">
        <v>230</v>
      </c>
      <c r="D25" s="155" t="s">
        <v>172</v>
      </c>
      <c r="E25" s="146" t="s">
        <v>266</v>
      </c>
      <c r="F25" s="183">
        <f t="shared" si="2"/>
        <v>0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6"/>
      <c r="Q25" s="189">
        <f t="shared" si="3"/>
        <v>35</v>
      </c>
      <c r="R25" s="189"/>
      <c r="S25" s="189"/>
      <c r="T25" s="189">
        <v>35</v>
      </c>
      <c r="U25" s="189"/>
      <c r="V25" s="183"/>
      <c r="W25" s="183"/>
      <c r="X25" s="183"/>
      <c r="Y25" s="183"/>
      <c r="Z25" s="183"/>
      <c r="AA25" s="183"/>
      <c r="AB25" s="183"/>
      <c r="AC25" s="183"/>
      <c r="AD25" s="186"/>
      <c r="AE25" s="183"/>
      <c r="AF25" s="183"/>
      <c r="AG25" s="183"/>
      <c r="AH25" s="183"/>
      <c r="AI25" s="96"/>
      <c r="AJ25" s="161"/>
      <c r="AK25" s="204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ht="26.1" customHeight="1" spans="1:256">
      <c r="A26" s="21" t="s">
        <v>248</v>
      </c>
      <c r="B26" s="21" t="s">
        <v>254</v>
      </c>
      <c r="C26" s="85" t="s">
        <v>230</v>
      </c>
      <c r="D26" s="155" t="s">
        <v>172</v>
      </c>
      <c r="E26" s="146" t="s">
        <v>267</v>
      </c>
      <c r="F26" s="183">
        <f t="shared" si="2"/>
        <v>0</v>
      </c>
      <c r="G26" s="183"/>
      <c r="H26" s="183"/>
      <c r="I26" s="183"/>
      <c r="J26" s="183"/>
      <c r="K26" s="183"/>
      <c r="L26" s="183"/>
      <c r="M26" s="183"/>
      <c r="N26" s="183"/>
      <c r="O26" s="183"/>
      <c r="P26" s="186"/>
      <c r="Q26" s="189">
        <f t="shared" si="3"/>
        <v>42</v>
      </c>
      <c r="R26" s="189"/>
      <c r="S26" s="189"/>
      <c r="T26" s="189">
        <v>42</v>
      </c>
      <c r="U26" s="189"/>
      <c r="V26" s="183"/>
      <c r="W26" s="183"/>
      <c r="X26" s="183"/>
      <c r="Y26" s="183"/>
      <c r="Z26" s="183"/>
      <c r="AA26" s="183"/>
      <c r="AB26" s="183"/>
      <c r="AC26" s="183"/>
      <c r="AD26" s="186"/>
      <c r="AE26" s="183"/>
      <c r="AF26" s="183"/>
      <c r="AG26" s="183"/>
      <c r="AH26" s="183"/>
      <c r="AI26" s="96"/>
      <c r="AJ26" s="161"/>
      <c r="AK26" s="204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ht="26.1" customHeight="1" spans="1:256">
      <c r="A27" s="21" t="s">
        <v>248</v>
      </c>
      <c r="B27" s="21" t="s">
        <v>254</v>
      </c>
      <c r="C27" s="85" t="s">
        <v>230</v>
      </c>
      <c r="D27" s="155" t="s">
        <v>172</v>
      </c>
      <c r="E27" s="146" t="s">
        <v>268</v>
      </c>
      <c r="F27" s="183">
        <f t="shared" si="2"/>
        <v>0</v>
      </c>
      <c r="G27" s="183"/>
      <c r="H27" s="183"/>
      <c r="I27" s="183"/>
      <c r="J27" s="183"/>
      <c r="K27" s="183"/>
      <c r="L27" s="183"/>
      <c r="M27" s="183"/>
      <c r="N27" s="183"/>
      <c r="O27" s="183"/>
      <c r="P27" s="186"/>
      <c r="Q27" s="189">
        <f t="shared" si="3"/>
        <v>39</v>
      </c>
      <c r="R27" s="189"/>
      <c r="S27" s="189"/>
      <c r="T27" s="189">
        <v>39</v>
      </c>
      <c r="U27" s="189"/>
      <c r="V27" s="183"/>
      <c r="W27" s="183"/>
      <c r="X27" s="183"/>
      <c r="Y27" s="183"/>
      <c r="Z27" s="183"/>
      <c r="AA27" s="183"/>
      <c r="AB27" s="183"/>
      <c r="AC27" s="183"/>
      <c r="AD27" s="186"/>
      <c r="AE27" s="183"/>
      <c r="AF27" s="183"/>
      <c r="AG27" s="183"/>
      <c r="AH27" s="183"/>
      <c r="AI27" s="96"/>
      <c r="AJ27" s="161"/>
      <c r="AK27" s="204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ht="26.1" customHeight="1" spans="1:256">
      <c r="A28" s="21" t="s">
        <v>248</v>
      </c>
      <c r="B28" s="21" t="s">
        <v>254</v>
      </c>
      <c r="C28" s="85" t="s">
        <v>230</v>
      </c>
      <c r="D28" s="155" t="s">
        <v>172</v>
      </c>
      <c r="E28" s="146" t="s">
        <v>269</v>
      </c>
      <c r="F28" s="183">
        <f t="shared" si="2"/>
        <v>0</v>
      </c>
      <c r="G28" s="183"/>
      <c r="H28" s="183"/>
      <c r="I28" s="183"/>
      <c r="J28" s="183"/>
      <c r="K28" s="183"/>
      <c r="L28" s="183"/>
      <c r="M28" s="183"/>
      <c r="N28" s="183"/>
      <c r="O28" s="183"/>
      <c r="P28" s="186"/>
      <c r="Q28" s="189">
        <f t="shared" si="3"/>
        <v>19.5</v>
      </c>
      <c r="R28" s="189"/>
      <c r="S28" s="189"/>
      <c r="T28" s="189">
        <v>19.5</v>
      </c>
      <c r="U28" s="189"/>
      <c r="V28" s="183"/>
      <c r="W28" s="183"/>
      <c r="X28" s="183"/>
      <c r="Y28" s="183"/>
      <c r="Z28" s="183"/>
      <c r="AA28" s="183"/>
      <c r="AB28" s="183"/>
      <c r="AC28" s="183"/>
      <c r="AD28" s="186"/>
      <c r="AE28" s="183"/>
      <c r="AF28" s="183"/>
      <c r="AG28" s="183"/>
      <c r="AH28" s="183"/>
      <c r="AI28" s="96"/>
      <c r="AJ28" s="161"/>
      <c r="AK28" s="204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ht="26.1" customHeight="1" spans="1:256">
      <c r="A29" s="21" t="s">
        <v>248</v>
      </c>
      <c r="B29" s="21" t="s">
        <v>254</v>
      </c>
      <c r="C29" s="85" t="s">
        <v>230</v>
      </c>
      <c r="D29" s="155" t="s">
        <v>172</v>
      </c>
      <c r="E29" s="146" t="s">
        <v>270</v>
      </c>
      <c r="F29" s="183">
        <f t="shared" si="2"/>
        <v>0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6"/>
      <c r="Q29" s="189">
        <f t="shared" si="3"/>
        <v>58</v>
      </c>
      <c r="R29" s="189"/>
      <c r="S29" s="189"/>
      <c r="T29" s="189">
        <v>58</v>
      </c>
      <c r="U29" s="189"/>
      <c r="V29" s="183"/>
      <c r="W29" s="183"/>
      <c r="X29" s="183"/>
      <c r="Y29" s="183"/>
      <c r="Z29" s="183"/>
      <c r="AA29" s="183"/>
      <c r="AB29" s="183"/>
      <c r="AC29" s="183"/>
      <c r="AD29" s="186"/>
      <c r="AE29" s="183"/>
      <c r="AF29" s="183"/>
      <c r="AG29" s="183"/>
      <c r="AH29" s="183"/>
      <c r="AI29" s="96"/>
      <c r="AJ29" s="161"/>
      <c r="AK29" s="204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ht="26.1" customHeight="1" spans="1:256">
      <c r="A30" s="21" t="s">
        <v>248</v>
      </c>
      <c r="B30" s="21" t="s">
        <v>254</v>
      </c>
      <c r="C30" s="85" t="s">
        <v>230</v>
      </c>
      <c r="D30" s="155" t="s">
        <v>172</v>
      </c>
      <c r="E30" s="146" t="s">
        <v>271</v>
      </c>
      <c r="F30" s="183">
        <f t="shared" si="2"/>
        <v>0</v>
      </c>
      <c r="G30" s="183"/>
      <c r="H30" s="183"/>
      <c r="I30" s="183"/>
      <c r="J30" s="183"/>
      <c r="K30" s="183"/>
      <c r="L30" s="183"/>
      <c r="M30" s="183"/>
      <c r="N30" s="183"/>
      <c r="O30" s="183"/>
      <c r="P30" s="186"/>
      <c r="Q30" s="189">
        <f t="shared" si="3"/>
        <v>79</v>
      </c>
      <c r="R30" s="189"/>
      <c r="S30" s="189"/>
      <c r="T30" s="189">
        <v>79</v>
      </c>
      <c r="U30" s="189"/>
      <c r="V30" s="183"/>
      <c r="W30" s="183"/>
      <c r="X30" s="183"/>
      <c r="Y30" s="183"/>
      <c r="Z30" s="183"/>
      <c r="AA30" s="183"/>
      <c r="AB30" s="183"/>
      <c r="AC30" s="183"/>
      <c r="AD30" s="186"/>
      <c r="AE30" s="183"/>
      <c r="AF30" s="183"/>
      <c r="AG30" s="183"/>
      <c r="AH30" s="183"/>
      <c r="AI30" s="96"/>
      <c r="AJ30" s="161"/>
      <c r="AK30" s="204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ht="26.1" customHeight="1" spans="1:256">
      <c r="A31" s="21" t="s">
        <v>248</v>
      </c>
      <c r="B31" s="21" t="s">
        <v>254</v>
      </c>
      <c r="C31" s="85" t="s">
        <v>230</v>
      </c>
      <c r="D31" s="155" t="s">
        <v>172</v>
      </c>
      <c r="E31" s="146" t="s">
        <v>272</v>
      </c>
      <c r="F31" s="183">
        <f t="shared" si="2"/>
        <v>0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6"/>
      <c r="Q31" s="189">
        <f t="shared" si="3"/>
        <v>90</v>
      </c>
      <c r="R31" s="189"/>
      <c r="S31" s="189"/>
      <c r="T31" s="189">
        <v>90</v>
      </c>
      <c r="U31" s="189"/>
      <c r="V31" s="183"/>
      <c r="W31" s="183"/>
      <c r="X31" s="183"/>
      <c r="Y31" s="183"/>
      <c r="Z31" s="183"/>
      <c r="AA31" s="183"/>
      <c r="AB31" s="183"/>
      <c r="AC31" s="183"/>
      <c r="AD31" s="186"/>
      <c r="AE31" s="183"/>
      <c r="AF31" s="183"/>
      <c r="AG31" s="183"/>
      <c r="AH31" s="183"/>
      <c r="AI31" s="96"/>
      <c r="AJ31" s="161"/>
      <c r="AK31" s="204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ht="26.1" customHeight="1" spans="1:256">
      <c r="A32" s="21" t="s">
        <v>248</v>
      </c>
      <c r="B32" s="21" t="s">
        <v>254</v>
      </c>
      <c r="C32" s="85" t="s">
        <v>230</v>
      </c>
      <c r="D32" s="155" t="s">
        <v>172</v>
      </c>
      <c r="E32" s="146" t="s">
        <v>273</v>
      </c>
      <c r="F32" s="183">
        <f t="shared" si="2"/>
        <v>0</v>
      </c>
      <c r="G32" s="183"/>
      <c r="H32" s="183"/>
      <c r="I32" s="183"/>
      <c r="J32" s="183"/>
      <c r="K32" s="183"/>
      <c r="L32" s="183"/>
      <c r="M32" s="183"/>
      <c r="N32" s="183"/>
      <c r="O32" s="183"/>
      <c r="P32" s="186"/>
      <c r="Q32" s="189">
        <f t="shared" si="3"/>
        <v>81</v>
      </c>
      <c r="R32" s="189"/>
      <c r="S32" s="189"/>
      <c r="T32" s="189">
        <v>81</v>
      </c>
      <c r="U32" s="189"/>
      <c r="V32" s="183"/>
      <c r="W32" s="183"/>
      <c r="X32" s="183"/>
      <c r="Y32" s="183"/>
      <c r="Z32" s="183"/>
      <c r="AA32" s="183"/>
      <c r="AB32" s="183"/>
      <c r="AC32" s="183"/>
      <c r="AD32" s="186"/>
      <c r="AE32" s="183"/>
      <c r="AF32" s="183"/>
      <c r="AG32" s="183"/>
      <c r="AH32" s="183"/>
      <c r="AI32" s="96"/>
      <c r="AJ32" s="161"/>
      <c r="AK32" s="204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ht="26.1" customHeight="1" spans="1:256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274</v>
      </c>
      <c r="F33" s="183">
        <f t="shared" si="2"/>
        <v>0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6"/>
      <c r="Q33" s="189">
        <f t="shared" si="3"/>
        <v>99</v>
      </c>
      <c r="R33" s="189"/>
      <c r="S33" s="189"/>
      <c r="T33" s="189">
        <v>99</v>
      </c>
      <c r="U33" s="189"/>
      <c r="V33" s="183"/>
      <c r="W33" s="183"/>
      <c r="X33" s="183"/>
      <c r="Y33" s="183"/>
      <c r="Z33" s="183"/>
      <c r="AA33" s="183"/>
      <c r="AB33" s="183"/>
      <c r="AC33" s="183"/>
      <c r="AD33" s="186"/>
      <c r="AE33" s="183"/>
      <c r="AF33" s="183"/>
      <c r="AG33" s="183"/>
      <c r="AH33" s="183"/>
      <c r="AI33" s="96"/>
      <c r="AJ33" s="161"/>
      <c r="AK33" s="204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26.1" customHeight="1" spans="1:256">
      <c r="A34" s="21" t="s">
        <v>248</v>
      </c>
      <c r="B34" s="21" t="s">
        <v>254</v>
      </c>
      <c r="C34" s="85" t="s">
        <v>230</v>
      </c>
      <c r="D34" s="155" t="s">
        <v>172</v>
      </c>
      <c r="E34" s="146" t="s">
        <v>275</v>
      </c>
      <c r="F34" s="183">
        <f t="shared" si="2"/>
        <v>0</v>
      </c>
      <c r="G34" s="183"/>
      <c r="H34" s="183"/>
      <c r="I34" s="183"/>
      <c r="J34" s="183"/>
      <c r="K34" s="183"/>
      <c r="L34" s="183"/>
      <c r="M34" s="183"/>
      <c r="N34" s="183"/>
      <c r="O34" s="183"/>
      <c r="P34" s="186"/>
      <c r="Q34" s="189">
        <f t="shared" si="3"/>
        <v>63</v>
      </c>
      <c r="R34" s="189"/>
      <c r="S34" s="189"/>
      <c r="T34" s="189">
        <v>63</v>
      </c>
      <c r="U34" s="189"/>
      <c r="V34" s="183"/>
      <c r="W34" s="183"/>
      <c r="X34" s="183"/>
      <c r="Y34" s="183"/>
      <c r="Z34" s="183"/>
      <c r="AA34" s="183"/>
      <c r="AB34" s="183"/>
      <c r="AC34" s="183"/>
      <c r="AD34" s="186"/>
      <c r="AE34" s="183"/>
      <c r="AF34" s="183"/>
      <c r="AG34" s="183"/>
      <c r="AH34" s="183"/>
      <c r="AI34" s="96"/>
      <c r="AJ34" s="161"/>
      <c r="AK34" s="20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ht="26.1" customHeight="1" spans="1:256">
      <c r="A35" s="21" t="s">
        <v>248</v>
      </c>
      <c r="B35" s="21" t="s">
        <v>254</v>
      </c>
      <c r="C35" s="85" t="s">
        <v>230</v>
      </c>
      <c r="D35" s="155" t="s">
        <v>172</v>
      </c>
      <c r="E35" s="146" t="s">
        <v>276</v>
      </c>
      <c r="F35" s="183">
        <f t="shared" si="2"/>
        <v>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6"/>
      <c r="Q35" s="189">
        <f t="shared" si="3"/>
        <v>34</v>
      </c>
      <c r="R35" s="189"/>
      <c r="S35" s="189"/>
      <c r="T35" s="189">
        <v>34</v>
      </c>
      <c r="U35" s="189"/>
      <c r="V35" s="183"/>
      <c r="W35" s="183"/>
      <c r="X35" s="183"/>
      <c r="Y35" s="183"/>
      <c r="Z35" s="183"/>
      <c r="AA35" s="183"/>
      <c r="AB35" s="183"/>
      <c r="AC35" s="183"/>
      <c r="AD35" s="186"/>
      <c r="AE35" s="183"/>
      <c r="AF35" s="183"/>
      <c r="AG35" s="183"/>
      <c r="AH35" s="183"/>
      <c r="AI35" s="96"/>
      <c r="AJ35" s="161"/>
      <c r="AK35" s="204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ht="26.1" customHeight="1" spans="1:256">
      <c r="A36" s="21" t="s">
        <v>248</v>
      </c>
      <c r="B36" s="21" t="s">
        <v>254</v>
      </c>
      <c r="C36" s="85" t="s">
        <v>230</v>
      </c>
      <c r="D36" s="155" t="s">
        <v>172</v>
      </c>
      <c r="E36" s="146" t="s">
        <v>277</v>
      </c>
      <c r="F36" s="183">
        <f t="shared" si="2"/>
        <v>0</v>
      </c>
      <c r="G36" s="183"/>
      <c r="H36" s="183"/>
      <c r="I36" s="183"/>
      <c r="J36" s="183"/>
      <c r="K36" s="183"/>
      <c r="L36" s="183"/>
      <c r="M36" s="183"/>
      <c r="N36" s="183"/>
      <c r="O36" s="183"/>
      <c r="P36" s="186"/>
      <c r="Q36" s="189">
        <f t="shared" si="3"/>
        <v>220</v>
      </c>
      <c r="R36" s="189"/>
      <c r="S36" s="189"/>
      <c r="T36" s="189">
        <v>220</v>
      </c>
      <c r="U36" s="189"/>
      <c r="V36" s="183"/>
      <c r="W36" s="183"/>
      <c r="X36" s="183"/>
      <c r="Y36" s="183"/>
      <c r="Z36" s="183"/>
      <c r="AA36" s="183"/>
      <c r="AB36" s="183"/>
      <c r="AC36" s="183"/>
      <c r="AD36" s="186"/>
      <c r="AE36" s="183"/>
      <c r="AF36" s="183"/>
      <c r="AG36" s="183"/>
      <c r="AH36" s="183"/>
      <c r="AI36" s="96"/>
      <c r="AJ36" s="161"/>
      <c r="AK36" s="204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ht="26.1" customHeight="1" spans="1:256">
      <c r="A37" s="21" t="s">
        <v>248</v>
      </c>
      <c r="B37" s="21" t="s">
        <v>254</v>
      </c>
      <c r="C37" s="85" t="s">
        <v>230</v>
      </c>
      <c r="D37" s="155" t="s">
        <v>172</v>
      </c>
      <c r="E37" s="146" t="s">
        <v>278</v>
      </c>
      <c r="F37" s="183">
        <f t="shared" si="2"/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6"/>
      <c r="Q37" s="189">
        <f t="shared" si="3"/>
        <v>76</v>
      </c>
      <c r="R37" s="189"/>
      <c r="S37" s="189"/>
      <c r="T37" s="189">
        <v>76</v>
      </c>
      <c r="U37" s="189"/>
      <c r="V37" s="183"/>
      <c r="W37" s="183"/>
      <c r="X37" s="183"/>
      <c r="Y37" s="183"/>
      <c r="Z37" s="183"/>
      <c r="AA37" s="183"/>
      <c r="AB37" s="183"/>
      <c r="AC37" s="183"/>
      <c r="AD37" s="186"/>
      <c r="AE37" s="183"/>
      <c r="AF37" s="183"/>
      <c r="AG37" s="183"/>
      <c r="AH37" s="183"/>
      <c r="AI37" s="96"/>
      <c r="AJ37" s="161"/>
      <c r="AK37" s="204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ht="27" customHeight="1" spans="1:256">
      <c r="A38" s="21" t="s">
        <v>248</v>
      </c>
      <c r="B38" s="21" t="s">
        <v>254</v>
      </c>
      <c r="C38" s="85" t="s">
        <v>230</v>
      </c>
      <c r="D38" s="155" t="s">
        <v>172</v>
      </c>
      <c r="E38" s="146" t="s">
        <v>279</v>
      </c>
      <c r="F38" s="183">
        <f t="shared" si="2"/>
        <v>0</v>
      </c>
      <c r="G38" s="183"/>
      <c r="H38" s="183"/>
      <c r="I38" s="183"/>
      <c r="J38" s="183"/>
      <c r="K38" s="183"/>
      <c r="L38" s="183"/>
      <c r="M38" s="183"/>
      <c r="N38" s="183"/>
      <c r="O38" s="183"/>
      <c r="P38" s="186"/>
      <c r="Q38" s="189">
        <f t="shared" si="3"/>
        <v>69</v>
      </c>
      <c r="R38" s="189"/>
      <c r="S38" s="189"/>
      <c r="T38" s="189">
        <v>69</v>
      </c>
      <c r="U38" s="189"/>
      <c r="V38" s="183"/>
      <c r="W38" s="183"/>
      <c r="X38" s="183"/>
      <c r="Y38" s="183"/>
      <c r="Z38" s="183"/>
      <c r="AA38" s="183"/>
      <c r="AB38" s="183"/>
      <c r="AC38" s="183"/>
      <c r="AD38" s="186"/>
      <c r="AE38" s="183"/>
      <c r="AF38" s="183"/>
      <c r="AG38" s="183"/>
      <c r="AH38" s="183"/>
      <c r="AI38" s="96"/>
      <c r="AJ38" s="161"/>
      <c r="AK38" s="204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ht="26.1" customHeight="1" spans="1:256">
      <c r="A39" s="21" t="s">
        <v>248</v>
      </c>
      <c r="B39" s="21" t="s">
        <v>254</v>
      </c>
      <c r="C39" s="85" t="s">
        <v>230</v>
      </c>
      <c r="D39" s="155" t="s">
        <v>172</v>
      </c>
      <c r="E39" s="146" t="s">
        <v>280</v>
      </c>
      <c r="F39" s="183">
        <f t="shared" si="2"/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6"/>
      <c r="Q39" s="189">
        <f t="shared" si="3"/>
        <v>9</v>
      </c>
      <c r="R39" s="189"/>
      <c r="S39" s="189"/>
      <c r="T39" s="189">
        <v>9</v>
      </c>
      <c r="U39" s="189"/>
      <c r="V39" s="183"/>
      <c r="W39" s="183"/>
      <c r="X39" s="183"/>
      <c r="Y39" s="183"/>
      <c r="Z39" s="183"/>
      <c r="AA39" s="183"/>
      <c r="AB39" s="183"/>
      <c r="AC39" s="183"/>
      <c r="AD39" s="186"/>
      <c r="AE39" s="183"/>
      <c r="AF39" s="183"/>
      <c r="AG39" s="183"/>
      <c r="AH39" s="183"/>
      <c r="AI39" s="96"/>
      <c r="AJ39" s="161"/>
      <c r="AK39" s="204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26.1" customHeight="1" spans="1:256">
      <c r="A40" s="21" t="s">
        <v>248</v>
      </c>
      <c r="B40" s="21" t="s">
        <v>254</v>
      </c>
      <c r="C40" s="85" t="s">
        <v>230</v>
      </c>
      <c r="D40" s="155" t="s">
        <v>172</v>
      </c>
      <c r="E40" s="146" t="s">
        <v>281</v>
      </c>
      <c r="F40" s="183">
        <f t="shared" si="2"/>
        <v>0</v>
      </c>
      <c r="G40" s="183"/>
      <c r="H40" s="183"/>
      <c r="I40" s="183"/>
      <c r="J40" s="183"/>
      <c r="K40" s="183"/>
      <c r="L40" s="183"/>
      <c r="M40" s="183"/>
      <c r="N40" s="183"/>
      <c r="O40" s="183"/>
      <c r="P40" s="186"/>
      <c r="Q40" s="189">
        <f t="shared" si="3"/>
        <v>113.26</v>
      </c>
      <c r="R40" s="189"/>
      <c r="S40" s="189"/>
      <c r="T40" s="189">
        <v>113.26</v>
      </c>
      <c r="U40" s="189"/>
      <c r="V40" s="183"/>
      <c r="W40" s="183"/>
      <c r="X40" s="183"/>
      <c r="Y40" s="183"/>
      <c r="Z40" s="183"/>
      <c r="AA40" s="183"/>
      <c r="AB40" s="183"/>
      <c r="AC40" s="183"/>
      <c r="AD40" s="186"/>
      <c r="AE40" s="183"/>
      <c r="AF40" s="183"/>
      <c r="AG40" s="183"/>
      <c r="AH40" s="183"/>
      <c r="AI40" s="96"/>
      <c r="AJ40" s="161"/>
      <c r="AK40" s="204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ht="26.1" customHeight="1" spans="1:256">
      <c r="A41" s="21" t="s">
        <v>248</v>
      </c>
      <c r="B41" s="21" t="s">
        <v>254</v>
      </c>
      <c r="C41" s="85" t="s">
        <v>230</v>
      </c>
      <c r="D41" s="155" t="s">
        <v>172</v>
      </c>
      <c r="E41" s="146" t="s">
        <v>282</v>
      </c>
      <c r="F41" s="183">
        <f t="shared" si="2"/>
        <v>0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6"/>
      <c r="Q41" s="189">
        <f t="shared" si="3"/>
        <v>54.5</v>
      </c>
      <c r="R41" s="189"/>
      <c r="S41" s="189"/>
      <c r="T41" s="189">
        <v>54.5</v>
      </c>
      <c r="U41" s="189"/>
      <c r="V41" s="183"/>
      <c r="W41" s="183"/>
      <c r="X41" s="183"/>
      <c r="Y41" s="183"/>
      <c r="Z41" s="183"/>
      <c r="AA41" s="183"/>
      <c r="AB41" s="183"/>
      <c r="AC41" s="183"/>
      <c r="AD41" s="186"/>
      <c r="AE41" s="183"/>
      <c r="AF41" s="183"/>
      <c r="AG41" s="183"/>
      <c r="AH41" s="183"/>
      <c r="AI41" s="96"/>
      <c r="AJ41" s="161"/>
      <c r="AK41" s="204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ht="26.1" customHeight="1" spans="1:256">
      <c r="A42" s="21" t="s">
        <v>248</v>
      </c>
      <c r="B42" s="21" t="s">
        <v>254</v>
      </c>
      <c r="C42" s="85" t="s">
        <v>230</v>
      </c>
      <c r="D42" s="155" t="s">
        <v>172</v>
      </c>
      <c r="E42" s="146" t="s">
        <v>283</v>
      </c>
      <c r="F42" s="183">
        <f t="shared" si="2"/>
        <v>0</v>
      </c>
      <c r="G42" s="183"/>
      <c r="H42" s="183"/>
      <c r="I42" s="183"/>
      <c r="J42" s="183"/>
      <c r="K42" s="183"/>
      <c r="L42" s="183"/>
      <c r="M42" s="183"/>
      <c r="N42" s="183"/>
      <c r="O42" s="183"/>
      <c r="P42" s="186"/>
      <c r="Q42" s="189">
        <f t="shared" si="3"/>
        <v>40</v>
      </c>
      <c r="R42" s="189"/>
      <c r="S42" s="189"/>
      <c r="T42" s="189">
        <v>40</v>
      </c>
      <c r="U42" s="189"/>
      <c r="V42" s="183"/>
      <c r="W42" s="183"/>
      <c r="X42" s="183"/>
      <c r="Y42" s="183"/>
      <c r="Z42" s="183"/>
      <c r="AA42" s="183"/>
      <c r="AB42" s="183"/>
      <c r="AC42" s="183"/>
      <c r="AD42" s="186"/>
      <c r="AE42" s="183"/>
      <c r="AF42" s="183"/>
      <c r="AG42" s="183"/>
      <c r="AH42" s="183"/>
      <c r="AI42" s="96"/>
      <c r="AJ42" s="161"/>
      <c r="AK42" s="204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ht="27" customHeight="1" spans="1:256">
      <c r="A43" s="184"/>
      <c r="B43" s="184"/>
      <c r="C43" s="184"/>
      <c r="D43" s="184"/>
      <c r="E43" s="184"/>
      <c r="F43" s="184"/>
      <c r="G43" s="184"/>
      <c r="H43" s="184"/>
      <c r="I43" s="184"/>
      <c r="J43" s="187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17"/>
      <c r="AJ43" s="117"/>
      <c r="AK43" s="142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ht="27" customHeight="1" spans="1:34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  <row r="45" ht="27" customHeight="1" spans="1:34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ht="27" customHeight="1" spans="1:34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</row>
    <row r="47" ht="27" customHeight="1" spans="1:256">
      <c r="A47" s="91"/>
      <c r="B47" s="91"/>
      <c r="C47" s="91"/>
      <c r="D47" s="91"/>
      <c r="E47" s="91"/>
      <c r="F47" s="91"/>
      <c r="G47" s="91"/>
      <c r="H47" s="91"/>
      <c r="I47" s="91"/>
      <c r="J47"/>
      <c r="K47" s="91"/>
      <c r="L47" s="91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42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ht="27" customHeight="1" spans="1:256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117"/>
      <c r="AF48" s="117"/>
      <c r="AG48" s="117"/>
      <c r="AH48" s="117"/>
      <c r="AI48" s="117"/>
      <c r="AJ48" s="117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customHeight="1" spans="1:25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customHeight="1" spans="1:25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customHeight="1" spans="1:25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customHeight="1" spans="1:25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customHeight="1" spans="1:25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customHeight="1" spans="1:25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customHeight="1" spans="1:25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customHeight="1" spans="1:25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customHeight="1" spans="1:25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customHeight="1" spans="1:25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customHeight="1" spans="1:25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customHeight="1" spans="1:25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customHeight="1" spans="1:25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customHeight="1" spans="1:25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customHeight="1" spans="1:25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customHeight="1" spans="1:25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customHeight="1" spans="1:25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customHeight="1" spans="1:25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customHeight="1" spans="1:25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customHeight="1" spans="1:256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customHeight="1" spans="1:256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customHeight="1" spans="1:256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customHeight="1" spans="1:256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customHeight="1" spans="1:256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customHeight="1" spans="1:256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customHeight="1" spans="1:256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customHeight="1" spans="1:256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customHeight="1" spans="1:256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customHeight="1" spans="1:256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customHeight="1" spans="1:256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customHeight="1" spans="1:256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customHeight="1" spans="1:256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customHeight="1" spans="1:256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customHeight="1" spans="1:256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customHeight="1" spans="1:256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customHeight="1" spans="1:25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customHeight="1" spans="1:25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customHeight="1" spans="1:25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customHeight="1" spans="1:256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customHeight="1" spans="1:256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customHeight="1" spans="1:256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customHeight="1" spans="1:256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customHeight="1" spans="1:256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customHeight="1" spans="1:256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customHeight="1" spans="1:256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customHeight="1" spans="1:256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customHeight="1" spans="1:256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customHeight="1" spans="1:256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customHeight="1" spans="1:256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customHeight="1" spans="1:256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customHeight="1" spans="1:256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customHeight="1" spans="1:256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customHeight="1" spans="1:256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customHeight="1" spans="1:256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customHeight="1" spans="1:256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customHeight="1" spans="1:256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customHeight="1" spans="1:256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customHeight="1" spans="1:256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customHeight="1" spans="1:256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customHeight="1" spans="1:256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customHeight="1" spans="1:256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customHeight="1" spans="1:256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customHeight="1" spans="1:256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customHeight="1" spans="1:256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</sheetData>
  <mergeCells count="44">
    <mergeCell ref="AJ1:AK1"/>
    <mergeCell ref="A2:AK2"/>
    <mergeCell ref="AJ3:AK3"/>
    <mergeCell ref="A4:C4"/>
    <mergeCell ref="F4:P4"/>
    <mergeCell ref="Q4:AE4"/>
    <mergeCell ref="AF4:A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</mergeCells>
  <printOptions horizontalCentered="1"/>
  <pageMargins left="0" right="0" top="0.5" bottom="0.47" header="0.63" footer="0.31"/>
  <pageSetup paperSize="9" scale="61" orientation="landscape" horizontalDpi="600" verticalDpi="18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showGridLines="0" showZeros="0" zoomScaleSheetLayoutView="60" workbookViewId="0">
      <selection activeCell="O14" sqref="O14"/>
    </sheetView>
  </sheetViews>
  <sheetFormatPr defaultColWidth="6.83333333333333" defaultRowHeight="12.75" customHeight="1"/>
  <cols>
    <col min="1" max="3" width="5.66666666666667" style="163" customWidth="1"/>
    <col min="4" max="4" width="7.5" style="163" customWidth="1"/>
    <col min="5" max="5" width="42.1666666666667" style="163" customWidth="1"/>
    <col min="6" max="6" width="15.5" style="163" customWidth="1"/>
    <col min="7" max="7" width="13.1666666666667" style="163" customWidth="1"/>
    <col min="8" max="8" width="11.6666666666667" style="163" customWidth="1"/>
    <col min="9" max="10" width="10.5" style="163" customWidth="1"/>
    <col min="11" max="11" width="10.6666666666667" style="163" customWidth="1"/>
    <col min="12" max="12" width="11.5" style="163" customWidth="1"/>
    <col min="13" max="14" width="10.5" style="163" customWidth="1"/>
    <col min="15" max="15" width="9" style="163" customWidth="1"/>
    <col min="16" max="16" width="9.33333333333333" style="163" customWidth="1"/>
    <col min="17" max="17" width="9.16666666666667" style="163" customWidth="1"/>
    <col min="18" max="18" width="8.83333333333333" style="163" customWidth="1"/>
    <col min="19" max="19" width="12.8333333333333" style="163" customWidth="1"/>
    <col min="20" max="20" width="10.5" style="163" customWidth="1"/>
    <col min="21" max="21" width="7.83333333333333" style="163" customWidth="1"/>
    <col min="22" max="22" width="8" style="163" customWidth="1"/>
    <col min="23" max="23" width="12.3333333333333" style="163" customWidth="1"/>
    <col min="24" max="253" width="6.83333333333333" style="163" customWidth="1"/>
  </cols>
  <sheetData>
    <row r="1" ht="24.75" customHeight="1" spans="1:2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W1" s="171" t="s">
        <v>62</v>
      </c>
    </row>
    <row r="2" ht="24.75" customHeight="1" spans="1:23">
      <c r="A2" s="68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24.75" customHeight="1" spans="1:23">
      <c r="A3" s="116"/>
      <c r="B3" s="117"/>
      <c r="C3" s="91"/>
      <c r="D3" s="115"/>
      <c r="E3" s="115"/>
      <c r="F3" s="164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7"/>
      <c r="W3" s="163" t="s">
        <v>153</v>
      </c>
    </row>
    <row r="4" ht="24.75" customHeight="1" spans="1:23">
      <c r="A4" s="118" t="s">
        <v>209</v>
      </c>
      <c r="B4" s="118"/>
      <c r="C4" s="118"/>
      <c r="D4" s="73" t="s">
        <v>154</v>
      </c>
      <c r="E4" s="10" t="s">
        <v>210</v>
      </c>
      <c r="F4" s="74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73" t="s">
        <v>467</v>
      </c>
      <c r="W4" s="141" t="s">
        <v>468</v>
      </c>
    </row>
    <row r="5" ht="24.75" customHeight="1" spans="1:23">
      <c r="A5" s="119" t="s">
        <v>213</v>
      </c>
      <c r="B5" s="73" t="s">
        <v>214</v>
      </c>
      <c r="C5" s="73" t="s">
        <v>215</v>
      </c>
      <c r="D5" s="73"/>
      <c r="E5" s="10"/>
      <c r="F5" s="74"/>
      <c r="G5" s="72" t="s">
        <v>171</v>
      </c>
      <c r="H5" s="72" t="s">
        <v>316</v>
      </c>
      <c r="I5" s="72" t="s">
        <v>317</v>
      </c>
      <c r="J5" s="73" t="s">
        <v>318</v>
      </c>
      <c r="K5" s="175" t="s">
        <v>171</v>
      </c>
      <c r="L5" s="173" t="s">
        <v>319</v>
      </c>
      <c r="M5" s="179" t="s">
        <v>320</v>
      </c>
      <c r="N5" s="130" t="s">
        <v>321</v>
      </c>
      <c r="O5" s="179" t="s">
        <v>322</v>
      </c>
      <c r="P5" s="175" t="s">
        <v>323</v>
      </c>
      <c r="Q5" s="175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</row>
    <row r="6" ht="30.75" customHeight="1" spans="1:23">
      <c r="A6" s="119"/>
      <c r="B6" s="73"/>
      <c r="C6" s="73"/>
      <c r="D6" s="73"/>
      <c r="E6" s="10"/>
      <c r="F6" s="74"/>
      <c r="G6" s="72"/>
      <c r="H6" s="72"/>
      <c r="I6" s="72"/>
      <c r="J6" s="73"/>
      <c r="K6" s="72"/>
      <c r="L6" s="174"/>
      <c r="M6" s="180"/>
      <c r="N6" s="132"/>
      <c r="O6" s="180"/>
      <c r="P6" s="72"/>
      <c r="Q6" s="72"/>
      <c r="R6" s="73"/>
      <c r="S6" s="73"/>
      <c r="T6" s="73"/>
      <c r="U6" s="73"/>
      <c r="V6" s="73"/>
      <c r="W6" s="141"/>
    </row>
    <row r="7" ht="24.75" customHeight="1" spans="1:23">
      <c r="A7" s="96" t="s">
        <v>170</v>
      </c>
      <c r="B7" s="96" t="s">
        <v>170</v>
      </c>
      <c r="C7" s="96" t="s">
        <v>170</v>
      </c>
      <c r="D7" s="96" t="s">
        <v>170</v>
      </c>
      <c r="E7" s="74" t="s">
        <v>170</v>
      </c>
      <c r="F7" s="74">
        <v>1</v>
      </c>
      <c r="G7" s="74">
        <v>1</v>
      </c>
      <c r="H7" s="74">
        <v>2</v>
      </c>
      <c r="I7" s="134">
        <v>3</v>
      </c>
      <c r="J7" s="74">
        <v>4</v>
      </c>
      <c r="K7" s="74">
        <v>5</v>
      </c>
      <c r="L7" s="74">
        <v>6</v>
      </c>
      <c r="M7" s="96">
        <v>7</v>
      </c>
      <c r="N7" s="96">
        <v>8</v>
      </c>
      <c r="O7" s="96">
        <v>9</v>
      </c>
      <c r="P7" s="74">
        <v>10</v>
      </c>
      <c r="Q7" s="134">
        <v>11</v>
      </c>
      <c r="R7" s="74">
        <v>12</v>
      </c>
      <c r="S7" s="96">
        <v>13</v>
      </c>
      <c r="T7" s="96">
        <v>14</v>
      </c>
      <c r="U7" s="96">
        <v>15</v>
      </c>
      <c r="V7" s="96">
        <v>16</v>
      </c>
      <c r="W7" s="96">
        <v>17</v>
      </c>
    </row>
    <row r="8" ht="33" customHeight="1" spans="1:24">
      <c r="A8" s="85"/>
      <c r="B8" s="85"/>
      <c r="C8" s="85"/>
      <c r="D8" s="121"/>
      <c r="E8" s="153" t="s">
        <v>171</v>
      </c>
      <c r="F8" s="178">
        <f>SUM(F9:F43)</f>
        <v>2069.14</v>
      </c>
      <c r="G8" s="178">
        <f>SUM(H8:J8)</f>
        <v>2069.14</v>
      </c>
      <c r="H8" s="178">
        <f>SUM(H9:H43)</f>
        <v>1958.77</v>
      </c>
      <c r="I8" s="178">
        <f>SUM(I9:I43)</f>
        <v>110.37</v>
      </c>
      <c r="J8" s="178">
        <f>SUM(J9:J43)</f>
        <v>0</v>
      </c>
      <c r="K8" s="178">
        <f t="shared" ref="K8:W8" si="0">SUM(K9:K43)</f>
        <v>0</v>
      </c>
      <c r="L8" s="178"/>
      <c r="M8" s="178"/>
      <c r="N8" s="178"/>
      <c r="O8" s="178">
        <f t="shared" si="0"/>
        <v>0</v>
      </c>
      <c r="P8" s="178">
        <f t="shared" si="0"/>
        <v>0</v>
      </c>
      <c r="Q8" s="178">
        <f t="shared" si="0"/>
        <v>0</v>
      </c>
      <c r="R8" s="178">
        <f t="shared" si="0"/>
        <v>0</v>
      </c>
      <c r="S8" s="178">
        <f t="shared" si="0"/>
        <v>0</v>
      </c>
      <c r="T8" s="178">
        <f t="shared" si="0"/>
        <v>0</v>
      </c>
      <c r="U8" s="178">
        <f t="shared" si="0"/>
        <v>0</v>
      </c>
      <c r="V8" s="178">
        <f t="shared" si="0"/>
        <v>0</v>
      </c>
      <c r="W8" s="178">
        <f t="shared" si="0"/>
        <v>0</v>
      </c>
      <c r="X8" s="142"/>
    </row>
    <row r="9" ht="33" customHeight="1" spans="1:23">
      <c r="A9" s="21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178">
        <f>G9+K9</f>
        <v>513.31</v>
      </c>
      <c r="G9" s="82">
        <f>SUM(H9:J9)</f>
        <v>513.31</v>
      </c>
      <c r="H9" s="82">
        <v>479.74</v>
      </c>
      <c r="I9" s="82">
        <v>33.57</v>
      </c>
      <c r="J9" s="82"/>
      <c r="K9" s="102"/>
      <c r="L9" s="102"/>
      <c r="M9" s="102"/>
      <c r="N9" s="102"/>
      <c r="O9" s="102"/>
      <c r="P9" s="147"/>
      <c r="Q9" s="102"/>
      <c r="R9" s="160"/>
      <c r="S9" s="102"/>
      <c r="T9" s="102"/>
      <c r="U9" s="150"/>
      <c r="V9" s="150"/>
      <c r="W9" s="165"/>
    </row>
    <row r="10" ht="33" customHeight="1" spans="1:23">
      <c r="A10" s="21" t="s">
        <v>219</v>
      </c>
      <c r="B10" s="21" t="s">
        <v>222</v>
      </c>
      <c r="C10" s="85" t="s">
        <v>220</v>
      </c>
      <c r="D10" s="155" t="s">
        <v>172</v>
      </c>
      <c r="E10" s="146" t="s">
        <v>224</v>
      </c>
      <c r="F10" s="178">
        <f>G10+K10</f>
        <v>48.43</v>
      </c>
      <c r="G10" s="82">
        <f>SUM(H10:J10)</f>
        <v>48.43</v>
      </c>
      <c r="H10" s="82">
        <v>38.78</v>
      </c>
      <c r="I10" s="82">
        <v>9.65</v>
      </c>
      <c r="J10" s="82"/>
      <c r="K10" s="102"/>
      <c r="L10" s="102"/>
      <c r="M10" s="102"/>
      <c r="N10" s="102"/>
      <c r="O10" s="102"/>
      <c r="P10" s="147"/>
      <c r="Q10" s="102"/>
      <c r="R10" s="160"/>
      <c r="S10" s="102"/>
      <c r="T10" s="102"/>
      <c r="U10" s="150"/>
      <c r="V10" s="150"/>
      <c r="W10" s="165"/>
    </row>
    <row r="11" ht="33" customHeight="1" spans="1:23">
      <c r="A11" s="21" t="s">
        <v>219</v>
      </c>
      <c r="B11" s="21" t="s">
        <v>225</v>
      </c>
      <c r="C11" s="85" t="s">
        <v>225</v>
      </c>
      <c r="D11" s="155" t="s">
        <v>172</v>
      </c>
      <c r="E11" s="146" t="s">
        <v>227</v>
      </c>
      <c r="F11" s="178">
        <f t="shared" ref="F11:F43" si="1">G11+K11</f>
        <v>82.51</v>
      </c>
      <c r="G11" s="82">
        <f t="shared" ref="G11:G43" si="2">SUM(H11:J11)</f>
        <v>82.51</v>
      </c>
      <c r="H11" s="82">
        <v>82.51</v>
      </c>
      <c r="I11" s="82">
        <v>0</v>
      </c>
      <c r="J11" s="82"/>
      <c r="K11" s="102"/>
      <c r="L11" s="102"/>
      <c r="M11" s="102"/>
      <c r="N11" s="102"/>
      <c r="O11" s="102"/>
      <c r="P11" s="147"/>
      <c r="Q11" s="102"/>
      <c r="R11" s="160"/>
      <c r="S11" s="102"/>
      <c r="T11" s="102"/>
      <c r="U11" s="150"/>
      <c r="V11" s="150"/>
      <c r="W11" s="165"/>
    </row>
    <row r="12" ht="33" customHeight="1" spans="1:23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252</v>
      </c>
      <c r="F12" s="178">
        <f t="shared" si="1"/>
        <v>287.27</v>
      </c>
      <c r="G12" s="82">
        <f t="shared" si="2"/>
        <v>287.27</v>
      </c>
      <c r="H12" s="82">
        <v>287.27</v>
      </c>
      <c r="I12" s="82">
        <v>0</v>
      </c>
      <c r="J12" s="82"/>
      <c r="K12" s="102"/>
      <c r="L12" s="102"/>
      <c r="M12" s="102"/>
      <c r="N12" s="102"/>
      <c r="O12" s="102"/>
      <c r="P12" s="147"/>
      <c r="Q12" s="102"/>
      <c r="R12" s="160"/>
      <c r="S12" s="102"/>
      <c r="T12" s="102"/>
      <c r="U12" s="150"/>
      <c r="V12" s="150"/>
      <c r="W12" s="165"/>
    </row>
    <row r="13" ht="33" customHeight="1" spans="1:23">
      <c r="A13" s="21" t="s">
        <v>248</v>
      </c>
      <c r="B13" s="21" t="s">
        <v>220</v>
      </c>
      <c r="C13" s="85" t="s">
        <v>251</v>
      </c>
      <c r="D13" s="155" t="s">
        <v>172</v>
      </c>
      <c r="E13" s="146" t="s">
        <v>253</v>
      </c>
      <c r="F13" s="178">
        <f t="shared" si="1"/>
        <v>257.47</v>
      </c>
      <c r="G13" s="82">
        <f t="shared" si="2"/>
        <v>257.47</v>
      </c>
      <c r="H13" s="82">
        <v>257.47</v>
      </c>
      <c r="I13" s="82">
        <v>0</v>
      </c>
      <c r="J13" s="82"/>
      <c r="K13" s="102"/>
      <c r="L13" s="102"/>
      <c r="M13" s="102"/>
      <c r="N13" s="102"/>
      <c r="O13" s="102"/>
      <c r="P13" s="147"/>
      <c r="Q13" s="102"/>
      <c r="R13" s="160"/>
      <c r="S13" s="102"/>
      <c r="T13" s="102"/>
      <c r="U13" s="150"/>
      <c r="V13" s="150"/>
      <c r="W13" s="165"/>
    </row>
    <row r="14" ht="33" customHeight="1" spans="1:25">
      <c r="A14" s="21" t="s">
        <v>243</v>
      </c>
      <c r="B14" s="21" t="s">
        <v>225</v>
      </c>
      <c r="C14" s="85" t="s">
        <v>225</v>
      </c>
      <c r="D14" s="155" t="s">
        <v>172</v>
      </c>
      <c r="E14" s="146" t="s">
        <v>246</v>
      </c>
      <c r="F14" s="178">
        <f t="shared" si="1"/>
        <v>136.18</v>
      </c>
      <c r="G14" s="82">
        <f t="shared" si="2"/>
        <v>136.18</v>
      </c>
      <c r="H14" s="82">
        <v>136.18</v>
      </c>
      <c r="I14" s="82">
        <v>0</v>
      </c>
      <c r="J14" s="82"/>
      <c r="K14" s="102"/>
      <c r="L14" s="102"/>
      <c r="M14" s="102"/>
      <c r="N14" s="102"/>
      <c r="O14" s="102"/>
      <c r="P14" s="147"/>
      <c r="Q14" s="102"/>
      <c r="R14" s="160"/>
      <c r="S14" s="102"/>
      <c r="T14" s="102"/>
      <c r="U14" s="150"/>
      <c r="V14" s="150"/>
      <c r="W14" s="165"/>
      <c r="Y14" s="142"/>
    </row>
    <row r="15" ht="33" customHeight="1" spans="1:23">
      <c r="A15" s="21" t="s">
        <v>228</v>
      </c>
      <c r="B15" s="21" t="s">
        <v>234</v>
      </c>
      <c r="C15" s="85" t="s">
        <v>236</v>
      </c>
      <c r="D15" s="155" t="s">
        <v>172</v>
      </c>
      <c r="E15" s="146" t="s">
        <v>237</v>
      </c>
      <c r="F15" s="178">
        <f t="shared" si="1"/>
        <v>20.68</v>
      </c>
      <c r="G15" s="82">
        <f t="shared" si="2"/>
        <v>20.68</v>
      </c>
      <c r="H15" s="82">
        <v>20.68</v>
      </c>
      <c r="I15" s="82">
        <v>0</v>
      </c>
      <c r="J15" s="82"/>
      <c r="K15" s="102"/>
      <c r="L15" s="102"/>
      <c r="M15" s="102"/>
      <c r="N15" s="102"/>
      <c r="O15" s="102"/>
      <c r="P15" s="147"/>
      <c r="Q15" s="102"/>
      <c r="R15" s="160"/>
      <c r="S15" s="102"/>
      <c r="T15" s="102"/>
      <c r="U15" s="150"/>
      <c r="V15" s="150"/>
      <c r="W15" s="165"/>
    </row>
    <row r="16" ht="33" customHeight="1" spans="1:23">
      <c r="A16" s="21" t="s">
        <v>248</v>
      </c>
      <c r="B16" s="21" t="s">
        <v>254</v>
      </c>
      <c r="C16" s="85" t="s">
        <v>230</v>
      </c>
      <c r="D16" s="155" t="s">
        <v>172</v>
      </c>
      <c r="E16" s="146" t="s">
        <v>256</v>
      </c>
      <c r="F16" s="178">
        <f t="shared" si="1"/>
        <v>23.7</v>
      </c>
      <c r="G16" s="82">
        <f t="shared" si="2"/>
        <v>23.7</v>
      </c>
      <c r="H16" s="82">
        <v>20.6</v>
      </c>
      <c r="I16" s="82">
        <v>3.1</v>
      </c>
      <c r="J16" s="82"/>
      <c r="K16" s="102"/>
      <c r="L16" s="102"/>
      <c r="M16" s="102"/>
      <c r="N16" s="102"/>
      <c r="O16" s="102"/>
      <c r="P16" s="147"/>
      <c r="Q16" s="102"/>
      <c r="R16" s="160"/>
      <c r="S16" s="102"/>
      <c r="T16" s="102"/>
      <c r="U16" s="150"/>
      <c r="V16" s="150"/>
      <c r="W16" s="165"/>
    </row>
    <row r="17" ht="33" customHeight="1" spans="1:23">
      <c r="A17" s="21" t="s">
        <v>248</v>
      </c>
      <c r="B17" s="21" t="s">
        <v>254</v>
      </c>
      <c r="C17" s="85" t="s">
        <v>230</v>
      </c>
      <c r="D17" s="155" t="s">
        <v>172</v>
      </c>
      <c r="E17" s="21" t="s">
        <v>257</v>
      </c>
      <c r="F17" s="178">
        <f t="shared" si="1"/>
        <v>22.39</v>
      </c>
      <c r="G17" s="82">
        <f t="shared" si="2"/>
        <v>22.39</v>
      </c>
      <c r="H17" s="82">
        <v>22.39</v>
      </c>
      <c r="I17" s="82">
        <v>0</v>
      </c>
      <c r="J17" s="82"/>
      <c r="K17" s="102"/>
      <c r="L17" s="102"/>
      <c r="M17" s="102"/>
      <c r="N17" s="102"/>
      <c r="O17" s="102"/>
      <c r="P17" s="147"/>
      <c r="Q17" s="102"/>
      <c r="R17" s="160"/>
      <c r="S17" s="102"/>
      <c r="T17" s="102"/>
      <c r="U17" s="150"/>
      <c r="V17" s="150"/>
      <c r="W17" s="165"/>
    </row>
    <row r="18" ht="33" customHeight="1" spans="1:23">
      <c r="A18" s="21" t="s">
        <v>248</v>
      </c>
      <c r="B18" s="21" t="s">
        <v>254</v>
      </c>
      <c r="C18" s="85" t="s">
        <v>230</v>
      </c>
      <c r="D18" s="155" t="s">
        <v>172</v>
      </c>
      <c r="E18" s="21" t="s">
        <v>258</v>
      </c>
      <c r="F18" s="178">
        <f t="shared" si="1"/>
        <v>24.61</v>
      </c>
      <c r="G18" s="82">
        <f t="shared" si="2"/>
        <v>24.61</v>
      </c>
      <c r="H18" s="82">
        <v>24.61</v>
      </c>
      <c r="I18" s="82">
        <v>0</v>
      </c>
      <c r="J18" s="82"/>
      <c r="K18" s="102"/>
      <c r="L18" s="102"/>
      <c r="M18" s="102"/>
      <c r="N18" s="102"/>
      <c r="O18" s="102"/>
      <c r="P18" s="147"/>
      <c r="Q18" s="102"/>
      <c r="R18" s="160"/>
      <c r="S18" s="102"/>
      <c r="T18" s="102"/>
      <c r="U18" s="150"/>
      <c r="V18" s="150"/>
      <c r="W18" s="165"/>
    </row>
    <row r="19" ht="33" customHeight="1" spans="1:23">
      <c r="A19" s="21" t="s">
        <v>248</v>
      </c>
      <c r="B19" s="21" t="s">
        <v>254</v>
      </c>
      <c r="C19" s="85" t="s">
        <v>230</v>
      </c>
      <c r="D19" s="155" t="s">
        <v>172</v>
      </c>
      <c r="E19" s="21" t="s">
        <v>259</v>
      </c>
      <c r="F19" s="178">
        <f t="shared" si="1"/>
        <v>30.08</v>
      </c>
      <c r="G19" s="82">
        <f t="shared" si="2"/>
        <v>30.08</v>
      </c>
      <c r="H19" s="82">
        <v>30.08</v>
      </c>
      <c r="I19" s="82">
        <v>0</v>
      </c>
      <c r="J19" s="82"/>
      <c r="K19" s="102"/>
      <c r="L19" s="102"/>
      <c r="M19" s="102"/>
      <c r="N19" s="102"/>
      <c r="O19" s="102"/>
      <c r="P19" s="147"/>
      <c r="Q19" s="102"/>
      <c r="R19" s="160"/>
      <c r="S19" s="102"/>
      <c r="T19" s="102"/>
      <c r="U19" s="150"/>
      <c r="V19" s="150"/>
      <c r="W19" s="165"/>
    </row>
    <row r="20" ht="33" customHeight="1" spans="1:23">
      <c r="A20" s="21" t="s">
        <v>248</v>
      </c>
      <c r="B20" s="21" t="s">
        <v>254</v>
      </c>
      <c r="C20" s="85" t="s">
        <v>230</v>
      </c>
      <c r="D20" s="155" t="s">
        <v>172</v>
      </c>
      <c r="E20" s="21" t="s">
        <v>260</v>
      </c>
      <c r="F20" s="178">
        <f t="shared" si="1"/>
        <v>28.5</v>
      </c>
      <c r="G20" s="82">
        <f t="shared" si="2"/>
        <v>28.5</v>
      </c>
      <c r="H20" s="82">
        <v>27.74</v>
      </c>
      <c r="I20" s="82">
        <v>0.76</v>
      </c>
      <c r="J20" s="82"/>
      <c r="K20" s="102"/>
      <c r="L20" s="102"/>
      <c r="M20" s="102"/>
      <c r="N20" s="102"/>
      <c r="O20" s="102"/>
      <c r="P20" s="147"/>
      <c r="Q20" s="102"/>
      <c r="R20" s="160"/>
      <c r="S20" s="102"/>
      <c r="T20" s="102"/>
      <c r="U20" s="150"/>
      <c r="V20" s="150"/>
      <c r="W20" s="165"/>
    </row>
    <row r="21" ht="33" customHeight="1" spans="1:23">
      <c r="A21" s="21" t="s">
        <v>248</v>
      </c>
      <c r="B21" s="21" t="s">
        <v>254</v>
      </c>
      <c r="C21" s="85" t="s">
        <v>230</v>
      </c>
      <c r="D21" s="155" t="s">
        <v>172</v>
      </c>
      <c r="E21" s="21" t="s">
        <v>261</v>
      </c>
      <c r="F21" s="178">
        <f t="shared" si="1"/>
        <v>30.65</v>
      </c>
      <c r="G21" s="82">
        <f t="shared" si="2"/>
        <v>30.65</v>
      </c>
      <c r="H21" s="82">
        <v>29.06</v>
      </c>
      <c r="I21" s="82">
        <v>1.59</v>
      </c>
      <c r="J21" s="82"/>
      <c r="K21" s="102"/>
      <c r="L21" s="102"/>
      <c r="M21" s="102"/>
      <c r="N21" s="102"/>
      <c r="O21" s="102"/>
      <c r="P21" s="147"/>
      <c r="Q21" s="102"/>
      <c r="R21" s="160"/>
      <c r="S21" s="102"/>
      <c r="T21" s="102"/>
      <c r="U21" s="150"/>
      <c r="V21" s="150"/>
      <c r="W21" s="165"/>
    </row>
    <row r="22" ht="33" customHeight="1" spans="1:23">
      <c r="A22" s="21" t="s">
        <v>248</v>
      </c>
      <c r="B22" s="21" t="s">
        <v>254</v>
      </c>
      <c r="C22" s="85" t="s">
        <v>230</v>
      </c>
      <c r="D22" s="155" t="s">
        <v>172</v>
      </c>
      <c r="E22" s="21" t="s">
        <v>262</v>
      </c>
      <c r="F22" s="178">
        <f t="shared" si="1"/>
        <v>26.56</v>
      </c>
      <c r="G22" s="82">
        <f t="shared" si="2"/>
        <v>26.56</v>
      </c>
      <c r="H22" s="82">
        <v>20.98</v>
      </c>
      <c r="I22" s="82">
        <v>5.58</v>
      </c>
      <c r="J22" s="82"/>
      <c r="K22" s="102"/>
      <c r="L22" s="102"/>
      <c r="M22" s="102"/>
      <c r="N22" s="102"/>
      <c r="O22" s="102"/>
      <c r="P22" s="147"/>
      <c r="Q22" s="102"/>
      <c r="R22" s="160"/>
      <c r="S22" s="102"/>
      <c r="T22" s="102"/>
      <c r="U22" s="150"/>
      <c r="V22" s="150"/>
      <c r="W22" s="165"/>
    </row>
    <row r="23" ht="33" customHeight="1" spans="1:23">
      <c r="A23" s="21" t="s">
        <v>248</v>
      </c>
      <c r="B23" s="21" t="s">
        <v>254</v>
      </c>
      <c r="C23" s="85" t="s">
        <v>230</v>
      </c>
      <c r="D23" s="155" t="s">
        <v>172</v>
      </c>
      <c r="E23" s="21" t="s">
        <v>263</v>
      </c>
      <c r="F23" s="178">
        <f t="shared" si="1"/>
        <v>21.03</v>
      </c>
      <c r="G23" s="82">
        <f t="shared" si="2"/>
        <v>21.03</v>
      </c>
      <c r="H23" s="82">
        <v>21.03</v>
      </c>
      <c r="I23" s="82">
        <v>0</v>
      </c>
      <c r="J23" s="82"/>
      <c r="K23" s="102"/>
      <c r="L23" s="102"/>
      <c r="M23" s="102"/>
      <c r="N23" s="102"/>
      <c r="O23" s="102"/>
      <c r="P23" s="147"/>
      <c r="Q23" s="102"/>
      <c r="R23" s="160"/>
      <c r="S23" s="102"/>
      <c r="T23" s="102"/>
      <c r="U23" s="150"/>
      <c r="V23" s="150"/>
      <c r="W23" s="165"/>
    </row>
    <row r="24" ht="33" customHeight="1" spans="1:23">
      <c r="A24" s="21" t="s">
        <v>248</v>
      </c>
      <c r="B24" s="21" t="s">
        <v>254</v>
      </c>
      <c r="C24" s="85" t="s">
        <v>230</v>
      </c>
      <c r="D24" s="155" t="s">
        <v>172</v>
      </c>
      <c r="E24" s="21" t="s">
        <v>264</v>
      </c>
      <c r="F24" s="178">
        <f t="shared" si="1"/>
        <v>21.17</v>
      </c>
      <c r="G24" s="82">
        <f t="shared" si="2"/>
        <v>21.17</v>
      </c>
      <c r="H24" s="82">
        <v>21.17</v>
      </c>
      <c r="I24" s="82">
        <v>0</v>
      </c>
      <c r="J24" s="82"/>
      <c r="K24" s="102"/>
      <c r="L24" s="102"/>
      <c r="M24" s="102"/>
      <c r="N24" s="102"/>
      <c r="O24" s="102"/>
      <c r="P24" s="147"/>
      <c r="Q24" s="102"/>
      <c r="R24" s="160"/>
      <c r="S24" s="102"/>
      <c r="T24" s="102"/>
      <c r="U24" s="150"/>
      <c r="V24" s="150"/>
      <c r="W24" s="165"/>
    </row>
    <row r="25" ht="33" customHeight="1" spans="1:23">
      <c r="A25" s="21" t="s">
        <v>248</v>
      </c>
      <c r="B25" s="21" t="s">
        <v>254</v>
      </c>
      <c r="C25" s="85" t="s">
        <v>230</v>
      </c>
      <c r="D25" s="155" t="s">
        <v>172</v>
      </c>
      <c r="E25" s="21" t="s">
        <v>265</v>
      </c>
      <c r="F25" s="178">
        <f t="shared" si="1"/>
        <v>30.08</v>
      </c>
      <c r="G25" s="82">
        <f t="shared" si="2"/>
        <v>30.08</v>
      </c>
      <c r="H25" s="82">
        <v>19.6</v>
      </c>
      <c r="I25" s="82">
        <v>10.48</v>
      </c>
      <c r="J25" s="82"/>
      <c r="K25" s="102"/>
      <c r="L25" s="102"/>
      <c r="M25" s="102"/>
      <c r="N25" s="102"/>
      <c r="O25" s="102"/>
      <c r="P25" s="147"/>
      <c r="Q25" s="102"/>
      <c r="R25" s="160"/>
      <c r="S25" s="102"/>
      <c r="T25" s="102"/>
      <c r="U25" s="150"/>
      <c r="V25" s="150"/>
      <c r="W25" s="165"/>
    </row>
    <row r="26" ht="33" customHeight="1" spans="1:23">
      <c r="A26" s="21" t="s">
        <v>248</v>
      </c>
      <c r="B26" s="21" t="s">
        <v>254</v>
      </c>
      <c r="C26" s="85" t="s">
        <v>230</v>
      </c>
      <c r="D26" s="155" t="s">
        <v>172</v>
      </c>
      <c r="E26" s="21" t="s">
        <v>266</v>
      </c>
      <c r="F26" s="178">
        <f t="shared" si="1"/>
        <v>30.08</v>
      </c>
      <c r="G26" s="82">
        <f t="shared" si="2"/>
        <v>30.08</v>
      </c>
      <c r="H26" s="82">
        <v>16.97</v>
      </c>
      <c r="I26" s="82">
        <v>13.11</v>
      </c>
      <c r="J26" s="82"/>
      <c r="K26" s="102"/>
      <c r="L26" s="102"/>
      <c r="M26" s="102"/>
      <c r="N26" s="102"/>
      <c r="O26" s="102"/>
      <c r="P26" s="147"/>
      <c r="Q26" s="102"/>
      <c r="R26" s="160"/>
      <c r="S26" s="102"/>
      <c r="T26" s="102"/>
      <c r="U26" s="150"/>
      <c r="V26" s="150"/>
      <c r="W26" s="165"/>
    </row>
    <row r="27" ht="33" customHeight="1" spans="1:23">
      <c r="A27" s="21" t="s">
        <v>248</v>
      </c>
      <c r="B27" s="21" t="s">
        <v>254</v>
      </c>
      <c r="C27" s="85" t="s">
        <v>230</v>
      </c>
      <c r="D27" s="155" t="s">
        <v>172</v>
      </c>
      <c r="E27" s="21" t="s">
        <v>267</v>
      </c>
      <c r="F27" s="178">
        <f t="shared" si="1"/>
        <v>30.08</v>
      </c>
      <c r="G27" s="82">
        <f t="shared" si="2"/>
        <v>30.08</v>
      </c>
      <c r="H27" s="82">
        <v>23.42</v>
      </c>
      <c r="I27" s="82">
        <v>6.66</v>
      </c>
      <c r="J27" s="82"/>
      <c r="K27" s="102"/>
      <c r="L27" s="102"/>
      <c r="M27" s="102"/>
      <c r="N27" s="102"/>
      <c r="O27" s="102"/>
      <c r="P27" s="147"/>
      <c r="Q27" s="102"/>
      <c r="R27" s="160"/>
      <c r="S27" s="102"/>
      <c r="T27" s="102"/>
      <c r="U27" s="150"/>
      <c r="V27" s="150"/>
      <c r="W27" s="165"/>
    </row>
    <row r="28" ht="33" customHeight="1" spans="1:23">
      <c r="A28" s="21" t="s">
        <v>248</v>
      </c>
      <c r="B28" s="21" t="s">
        <v>254</v>
      </c>
      <c r="C28" s="85" t="s">
        <v>230</v>
      </c>
      <c r="D28" s="155" t="s">
        <v>172</v>
      </c>
      <c r="E28" s="21" t="s">
        <v>268</v>
      </c>
      <c r="F28" s="178">
        <f t="shared" si="1"/>
        <v>24.67</v>
      </c>
      <c r="G28" s="82">
        <f t="shared" si="2"/>
        <v>24.67</v>
      </c>
      <c r="H28" s="82">
        <v>24.67</v>
      </c>
      <c r="I28" s="82">
        <v>0</v>
      </c>
      <c r="J28" s="82"/>
      <c r="K28" s="102"/>
      <c r="L28" s="102"/>
      <c r="M28" s="102"/>
      <c r="N28" s="102"/>
      <c r="O28" s="102"/>
      <c r="P28" s="147"/>
      <c r="Q28" s="102"/>
      <c r="R28" s="160"/>
      <c r="S28" s="102"/>
      <c r="T28" s="102"/>
      <c r="U28" s="150"/>
      <c r="V28" s="150"/>
      <c r="W28" s="165"/>
    </row>
    <row r="29" ht="33" customHeight="1" spans="1:23">
      <c r="A29" s="21" t="s">
        <v>248</v>
      </c>
      <c r="B29" s="21" t="s">
        <v>254</v>
      </c>
      <c r="C29" s="85" t="s">
        <v>230</v>
      </c>
      <c r="D29" s="155" t="s">
        <v>172</v>
      </c>
      <c r="E29" s="21" t="s">
        <v>269</v>
      </c>
      <c r="F29" s="178">
        <f t="shared" si="1"/>
        <v>25.58</v>
      </c>
      <c r="G29" s="82">
        <f t="shared" si="2"/>
        <v>25.58</v>
      </c>
      <c r="H29" s="82">
        <v>25.58</v>
      </c>
      <c r="I29" s="82">
        <v>0</v>
      </c>
      <c r="J29" s="82"/>
      <c r="K29" s="102"/>
      <c r="L29" s="102"/>
      <c r="M29" s="102"/>
      <c r="N29" s="102"/>
      <c r="O29" s="102"/>
      <c r="P29" s="147"/>
      <c r="Q29" s="102"/>
      <c r="R29" s="160"/>
      <c r="S29" s="102"/>
      <c r="T29" s="102"/>
      <c r="U29" s="150"/>
      <c r="V29" s="150"/>
      <c r="W29" s="165"/>
    </row>
    <row r="30" ht="33" customHeight="1" spans="1:23">
      <c r="A30" s="21" t="s">
        <v>248</v>
      </c>
      <c r="B30" s="21" t="s">
        <v>254</v>
      </c>
      <c r="C30" s="85" t="s">
        <v>230</v>
      </c>
      <c r="D30" s="155" t="s">
        <v>172</v>
      </c>
      <c r="E30" s="21" t="s">
        <v>270</v>
      </c>
      <c r="F30" s="178">
        <f t="shared" si="1"/>
        <v>22.07</v>
      </c>
      <c r="G30" s="82">
        <f t="shared" si="2"/>
        <v>22.07</v>
      </c>
      <c r="H30" s="82">
        <v>22.07</v>
      </c>
      <c r="I30" s="82">
        <v>0</v>
      </c>
      <c r="J30" s="82"/>
      <c r="K30" s="102"/>
      <c r="L30" s="102"/>
      <c r="M30" s="102"/>
      <c r="N30" s="102"/>
      <c r="O30" s="102"/>
      <c r="P30" s="147"/>
      <c r="Q30" s="102"/>
      <c r="R30" s="160"/>
      <c r="S30" s="102"/>
      <c r="T30" s="102"/>
      <c r="U30" s="150"/>
      <c r="V30" s="150"/>
      <c r="W30" s="165"/>
    </row>
    <row r="31" ht="33" customHeight="1" spans="1:23">
      <c r="A31" s="21" t="s">
        <v>248</v>
      </c>
      <c r="B31" s="21" t="s">
        <v>254</v>
      </c>
      <c r="C31" s="85" t="s">
        <v>230</v>
      </c>
      <c r="D31" s="155" t="s">
        <v>172</v>
      </c>
      <c r="E31" s="21" t="s">
        <v>271</v>
      </c>
      <c r="F31" s="178">
        <f t="shared" si="1"/>
        <v>23.75</v>
      </c>
      <c r="G31" s="82">
        <f t="shared" si="2"/>
        <v>23.75</v>
      </c>
      <c r="H31" s="82">
        <v>23.46</v>
      </c>
      <c r="I31" s="82">
        <v>0.29</v>
      </c>
      <c r="J31" s="82"/>
      <c r="K31" s="102"/>
      <c r="L31" s="102"/>
      <c r="M31" s="102"/>
      <c r="N31" s="102"/>
      <c r="O31" s="102"/>
      <c r="P31" s="147"/>
      <c r="Q31" s="102"/>
      <c r="R31" s="160"/>
      <c r="S31" s="102"/>
      <c r="T31" s="102"/>
      <c r="U31" s="150"/>
      <c r="V31" s="150"/>
      <c r="W31" s="165"/>
    </row>
    <row r="32" ht="33" customHeight="1" spans="1:23">
      <c r="A32" s="21" t="s">
        <v>248</v>
      </c>
      <c r="B32" s="21" t="s">
        <v>254</v>
      </c>
      <c r="C32" s="85" t="s">
        <v>230</v>
      </c>
      <c r="D32" s="155" t="s">
        <v>172</v>
      </c>
      <c r="E32" s="21" t="s">
        <v>272</v>
      </c>
      <c r="F32" s="178">
        <f t="shared" si="1"/>
        <v>21.5</v>
      </c>
      <c r="G32" s="82">
        <f t="shared" si="2"/>
        <v>21.5</v>
      </c>
      <c r="H32" s="82">
        <v>21.5</v>
      </c>
      <c r="I32" s="82">
        <v>0</v>
      </c>
      <c r="J32" s="82"/>
      <c r="K32" s="102"/>
      <c r="L32" s="102"/>
      <c r="M32" s="102"/>
      <c r="N32" s="102"/>
      <c r="O32" s="102"/>
      <c r="P32" s="147"/>
      <c r="Q32" s="102"/>
      <c r="R32" s="160"/>
      <c r="S32" s="102"/>
      <c r="T32" s="102"/>
      <c r="U32" s="150"/>
      <c r="V32" s="150"/>
      <c r="W32" s="165"/>
    </row>
    <row r="33" ht="33" customHeight="1" spans="1:23">
      <c r="A33" s="21" t="s">
        <v>248</v>
      </c>
      <c r="B33" s="21" t="s">
        <v>254</v>
      </c>
      <c r="C33" s="85" t="s">
        <v>230</v>
      </c>
      <c r="D33" s="155" t="s">
        <v>172</v>
      </c>
      <c r="E33" s="21" t="s">
        <v>273</v>
      </c>
      <c r="F33" s="178">
        <f t="shared" si="1"/>
        <v>24.14</v>
      </c>
      <c r="G33" s="82">
        <f t="shared" si="2"/>
        <v>24.14</v>
      </c>
      <c r="H33" s="82">
        <v>20.12</v>
      </c>
      <c r="I33" s="82">
        <v>4.02</v>
      </c>
      <c r="J33" s="82"/>
      <c r="K33" s="102"/>
      <c r="L33" s="102"/>
      <c r="M33" s="102"/>
      <c r="N33" s="102"/>
      <c r="O33" s="102"/>
      <c r="P33" s="147"/>
      <c r="Q33" s="102"/>
      <c r="R33" s="160"/>
      <c r="S33" s="102"/>
      <c r="T33" s="102"/>
      <c r="U33" s="150"/>
      <c r="V33" s="150"/>
      <c r="W33" s="165"/>
    </row>
    <row r="34" ht="33" customHeight="1" spans="1:23">
      <c r="A34" s="21" t="s">
        <v>248</v>
      </c>
      <c r="B34" s="21" t="s">
        <v>254</v>
      </c>
      <c r="C34" s="85" t="s">
        <v>230</v>
      </c>
      <c r="D34" s="155" t="s">
        <v>172</v>
      </c>
      <c r="E34" s="21" t="s">
        <v>274</v>
      </c>
      <c r="F34" s="178">
        <f t="shared" si="1"/>
        <v>25.6</v>
      </c>
      <c r="G34" s="82">
        <f t="shared" si="2"/>
        <v>25.6</v>
      </c>
      <c r="H34" s="82">
        <v>25.6</v>
      </c>
      <c r="I34" s="82">
        <v>0</v>
      </c>
      <c r="J34" s="82"/>
      <c r="K34" s="102"/>
      <c r="L34" s="102"/>
      <c r="M34" s="102"/>
      <c r="N34" s="102"/>
      <c r="O34" s="102"/>
      <c r="P34" s="147"/>
      <c r="Q34" s="102"/>
      <c r="R34" s="160"/>
      <c r="S34" s="102"/>
      <c r="T34" s="102"/>
      <c r="U34" s="150"/>
      <c r="V34" s="150"/>
      <c r="W34" s="165"/>
    </row>
    <row r="35" ht="33" customHeight="1" spans="1:23">
      <c r="A35" s="21" t="s">
        <v>248</v>
      </c>
      <c r="B35" s="21" t="s">
        <v>254</v>
      </c>
      <c r="C35" s="85" t="s">
        <v>230</v>
      </c>
      <c r="D35" s="155" t="s">
        <v>172</v>
      </c>
      <c r="E35" s="21" t="s">
        <v>275</v>
      </c>
      <c r="F35" s="178">
        <f t="shared" si="1"/>
        <v>28.73</v>
      </c>
      <c r="G35" s="82">
        <f t="shared" si="2"/>
        <v>28.73</v>
      </c>
      <c r="H35" s="82">
        <v>26.3</v>
      </c>
      <c r="I35" s="82">
        <v>2.43</v>
      </c>
      <c r="J35" s="82"/>
      <c r="K35" s="102"/>
      <c r="L35" s="102"/>
      <c r="M35" s="102"/>
      <c r="N35" s="102"/>
      <c r="O35" s="102"/>
      <c r="P35" s="147"/>
      <c r="Q35" s="102"/>
      <c r="R35" s="160"/>
      <c r="S35" s="102"/>
      <c r="T35" s="102"/>
      <c r="U35" s="150"/>
      <c r="V35" s="150"/>
      <c r="W35" s="165"/>
    </row>
    <row r="36" ht="33" customHeight="1" spans="1:23">
      <c r="A36" s="21" t="s">
        <v>248</v>
      </c>
      <c r="B36" s="21" t="s">
        <v>254</v>
      </c>
      <c r="C36" s="85" t="s">
        <v>230</v>
      </c>
      <c r="D36" s="155" t="s">
        <v>172</v>
      </c>
      <c r="E36" s="21" t="s">
        <v>276</v>
      </c>
      <c r="F36" s="178">
        <f t="shared" si="1"/>
        <v>22.74</v>
      </c>
      <c r="G36" s="82">
        <f t="shared" si="2"/>
        <v>22.74</v>
      </c>
      <c r="H36" s="82">
        <v>22.74</v>
      </c>
      <c r="I36" s="82">
        <v>0</v>
      </c>
      <c r="J36" s="82"/>
      <c r="K36" s="102"/>
      <c r="L36" s="102"/>
      <c r="M36" s="102"/>
      <c r="N36" s="102"/>
      <c r="O36" s="102"/>
      <c r="P36" s="147"/>
      <c r="Q36" s="102"/>
      <c r="R36" s="160"/>
      <c r="S36" s="102"/>
      <c r="T36" s="102"/>
      <c r="U36" s="150"/>
      <c r="V36" s="150"/>
      <c r="W36" s="165"/>
    </row>
    <row r="37" ht="33" customHeight="1" spans="1:23">
      <c r="A37" s="21" t="s">
        <v>248</v>
      </c>
      <c r="B37" s="21" t="s">
        <v>254</v>
      </c>
      <c r="C37" s="85" t="s">
        <v>230</v>
      </c>
      <c r="D37" s="155" t="s">
        <v>172</v>
      </c>
      <c r="E37" s="21" t="s">
        <v>277</v>
      </c>
      <c r="F37" s="178">
        <f t="shared" si="1"/>
        <v>20.24</v>
      </c>
      <c r="G37" s="82">
        <f t="shared" si="2"/>
        <v>20.24</v>
      </c>
      <c r="H37" s="82">
        <v>20.24</v>
      </c>
      <c r="I37" s="82">
        <v>0</v>
      </c>
      <c r="J37" s="82"/>
      <c r="K37" s="102"/>
      <c r="L37" s="102"/>
      <c r="M37" s="102"/>
      <c r="N37" s="102"/>
      <c r="O37" s="102"/>
      <c r="P37" s="147"/>
      <c r="Q37" s="102"/>
      <c r="R37" s="160"/>
      <c r="S37" s="102"/>
      <c r="T37" s="102"/>
      <c r="U37" s="150"/>
      <c r="V37" s="150"/>
      <c r="W37" s="165"/>
    </row>
    <row r="38" ht="33" customHeight="1" spans="1:23">
      <c r="A38" s="21" t="s">
        <v>248</v>
      </c>
      <c r="B38" s="21" t="s">
        <v>254</v>
      </c>
      <c r="C38" s="85" t="s">
        <v>230</v>
      </c>
      <c r="D38" s="155" t="s">
        <v>172</v>
      </c>
      <c r="E38" s="21" t="s">
        <v>278</v>
      </c>
      <c r="F38" s="178">
        <f t="shared" si="1"/>
        <v>26.07</v>
      </c>
      <c r="G38" s="82">
        <f t="shared" si="2"/>
        <v>26.07</v>
      </c>
      <c r="H38" s="82">
        <v>22.28</v>
      </c>
      <c r="I38" s="82">
        <v>3.79</v>
      </c>
      <c r="J38" s="82"/>
      <c r="K38" s="102"/>
      <c r="L38" s="102"/>
      <c r="M38" s="102"/>
      <c r="N38" s="102"/>
      <c r="O38" s="102"/>
      <c r="P38" s="147"/>
      <c r="Q38" s="102"/>
      <c r="R38" s="160"/>
      <c r="S38" s="102"/>
      <c r="T38" s="102"/>
      <c r="U38" s="150"/>
      <c r="V38" s="150"/>
      <c r="W38" s="165"/>
    </row>
    <row r="39" ht="33" customHeight="1" spans="1:23">
      <c r="A39" s="21" t="s">
        <v>248</v>
      </c>
      <c r="B39" s="21" t="s">
        <v>254</v>
      </c>
      <c r="C39" s="85" t="s">
        <v>230</v>
      </c>
      <c r="D39" s="155" t="s">
        <v>172</v>
      </c>
      <c r="E39" s="21" t="s">
        <v>279</v>
      </c>
      <c r="F39" s="178">
        <f t="shared" si="1"/>
        <v>27.31</v>
      </c>
      <c r="G39" s="82">
        <f t="shared" si="2"/>
        <v>27.31</v>
      </c>
      <c r="H39" s="82">
        <v>24.1</v>
      </c>
      <c r="I39" s="82">
        <v>3.21</v>
      </c>
      <c r="J39" s="82"/>
      <c r="K39" s="102"/>
      <c r="L39" s="102"/>
      <c r="M39" s="102"/>
      <c r="N39" s="102"/>
      <c r="O39" s="102"/>
      <c r="P39" s="147"/>
      <c r="Q39" s="102"/>
      <c r="R39" s="160"/>
      <c r="S39" s="102"/>
      <c r="T39" s="102"/>
      <c r="U39" s="150"/>
      <c r="V39" s="150"/>
      <c r="W39" s="165"/>
    </row>
    <row r="40" ht="33" customHeight="1" spans="1:23">
      <c r="A40" s="21" t="s">
        <v>248</v>
      </c>
      <c r="B40" s="21" t="s">
        <v>254</v>
      </c>
      <c r="C40" s="85" t="s">
        <v>230</v>
      </c>
      <c r="D40" s="155" t="s">
        <v>172</v>
      </c>
      <c r="E40" s="21" t="s">
        <v>280</v>
      </c>
      <c r="F40" s="178">
        <f t="shared" si="1"/>
        <v>29.12</v>
      </c>
      <c r="G40" s="82">
        <f t="shared" si="2"/>
        <v>29.12</v>
      </c>
      <c r="H40" s="82">
        <v>20.32</v>
      </c>
      <c r="I40" s="82">
        <v>8.8</v>
      </c>
      <c r="J40" s="82"/>
      <c r="K40" s="102"/>
      <c r="L40" s="102"/>
      <c r="M40" s="102"/>
      <c r="N40" s="102"/>
      <c r="O40" s="102"/>
      <c r="P40" s="147"/>
      <c r="Q40" s="102"/>
      <c r="R40" s="160"/>
      <c r="S40" s="102"/>
      <c r="T40" s="102"/>
      <c r="U40" s="150"/>
      <c r="V40" s="150"/>
      <c r="W40" s="165"/>
    </row>
    <row r="41" ht="33" customHeight="1" spans="1:23">
      <c r="A41" s="21" t="s">
        <v>248</v>
      </c>
      <c r="B41" s="21" t="s">
        <v>254</v>
      </c>
      <c r="C41" s="85" t="s">
        <v>230</v>
      </c>
      <c r="D41" s="155" t="s">
        <v>172</v>
      </c>
      <c r="E41" s="21" t="s">
        <v>281</v>
      </c>
      <c r="F41" s="178">
        <f t="shared" si="1"/>
        <v>33.09</v>
      </c>
      <c r="G41" s="82">
        <f t="shared" si="2"/>
        <v>33.09</v>
      </c>
      <c r="H41" s="82">
        <v>33.09</v>
      </c>
      <c r="I41" s="82">
        <v>0</v>
      </c>
      <c r="J41" s="82"/>
      <c r="K41" s="102"/>
      <c r="L41" s="102"/>
      <c r="M41" s="102"/>
      <c r="N41" s="102"/>
      <c r="O41" s="102"/>
      <c r="P41" s="147"/>
      <c r="Q41" s="102"/>
      <c r="R41" s="160"/>
      <c r="S41" s="102"/>
      <c r="T41" s="102"/>
      <c r="U41" s="150"/>
      <c r="V41" s="150"/>
      <c r="W41" s="165"/>
    </row>
    <row r="42" ht="33" customHeight="1" spans="1:23">
      <c r="A42" s="21" t="s">
        <v>248</v>
      </c>
      <c r="B42" s="21" t="s">
        <v>254</v>
      </c>
      <c r="C42" s="85" t="s">
        <v>230</v>
      </c>
      <c r="D42" s="155" t="s">
        <v>172</v>
      </c>
      <c r="E42" s="21" t="s">
        <v>282</v>
      </c>
      <c r="F42" s="178">
        <f t="shared" si="1"/>
        <v>28.78</v>
      </c>
      <c r="G42" s="82">
        <f t="shared" si="2"/>
        <v>28.78</v>
      </c>
      <c r="H42" s="82">
        <v>27.74</v>
      </c>
      <c r="I42" s="82">
        <v>1.04</v>
      </c>
      <c r="J42" s="82"/>
      <c r="K42" s="102"/>
      <c r="L42" s="102"/>
      <c r="M42" s="102"/>
      <c r="N42" s="102"/>
      <c r="O42" s="102"/>
      <c r="P42" s="147"/>
      <c r="Q42" s="102"/>
      <c r="R42" s="160"/>
      <c r="S42" s="102"/>
      <c r="T42" s="102"/>
      <c r="U42" s="150"/>
      <c r="V42" s="150"/>
      <c r="W42" s="165"/>
    </row>
    <row r="43" ht="33" customHeight="1" spans="1:23">
      <c r="A43" s="21" t="s">
        <v>248</v>
      </c>
      <c r="B43" s="21" t="s">
        <v>254</v>
      </c>
      <c r="C43" s="85" t="s">
        <v>230</v>
      </c>
      <c r="D43" s="155" t="s">
        <v>172</v>
      </c>
      <c r="E43" s="21" t="s">
        <v>283</v>
      </c>
      <c r="F43" s="178">
        <f t="shared" si="1"/>
        <v>20.97</v>
      </c>
      <c r="G43" s="82">
        <f t="shared" si="2"/>
        <v>20.97</v>
      </c>
      <c r="H43" s="82">
        <v>18.68</v>
      </c>
      <c r="I43" s="82">
        <v>2.29</v>
      </c>
      <c r="J43" s="82"/>
      <c r="K43" s="102"/>
      <c r="L43" s="102"/>
      <c r="M43" s="102"/>
      <c r="N43" s="102"/>
      <c r="O43" s="102"/>
      <c r="P43" s="147"/>
      <c r="Q43" s="102"/>
      <c r="R43" s="160"/>
      <c r="S43" s="102"/>
      <c r="T43" s="102"/>
      <c r="U43" s="150"/>
      <c r="V43" s="150"/>
      <c r="W43" s="165"/>
    </row>
  </sheetData>
  <mergeCells count="25">
    <mergeCell ref="A2:W2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5" bottom="0.47" header="0.39" footer="0.39"/>
  <pageSetup paperSize="9" scale="65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tabSelected="1" zoomScaleSheetLayoutView="60" workbookViewId="0">
      <selection activeCell="B6" sqref="B6"/>
    </sheetView>
  </sheetViews>
  <sheetFormatPr defaultColWidth="9.16666666666667" defaultRowHeight="12.75" customHeight="1"/>
  <cols>
    <col min="1" max="1" width="40.8333333333333" customWidth="1"/>
    <col min="2" max="2" width="25.8333333333333" customWidth="1"/>
    <col min="3" max="3" width="36.3333333333333" customWidth="1"/>
    <col min="4" max="4" width="25.8333333333333" style="459" customWidth="1"/>
    <col min="5" max="5" width="38.3333333333333" customWidth="1"/>
    <col min="6" max="6" width="25.3333333333333" customWidth="1"/>
    <col min="8" max="8" width="10"/>
  </cols>
  <sheetData>
    <row r="1" s="458" customFormat="1" ht="18.75" customHeight="1" spans="1:256">
      <c r="A1" s="460"/>
      <c r="B1" s="461"/>
      <c r="C1" s="461"/>
      <c r="D1" s="462"/>
      <c r="E1" s="463"/>
      <c r="F1" s="171" t="s">
        <v>2</v>
      </c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3"/>
      <c r="CF1" s="463"/>
      <c r="CG1" s="463"/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463"/>
      <c r="CZ1" s="463"/>
      <c r="DA1" s="463"/>
      <c r="DB1" s="463"/>
      <c r="DC1" s="463"/>
      <c r="DD1" s="463"/>
      <c r="DE1" s="463"/>
      <c r="DF1" s="463"/>
      <c r="DG1" s="463"/>
      <c r="DH1" s="463"/>
      <c r="DI1" s="463"/>
      <c r="DJ1" s="463"/>
      <c r="DK1" s="463"/>
      <c r="DL1" s="463"/>
      <c r="DM1" s="463"/>
      <c r="DN1" s="463"/>
      <c r="DO1" s="463"/>
      <c r="DP1" s="463"/>
      <c r="DQ1" s="463"/>
      <c r="DR1" s="463"/>
      <c r="DS1" s="463"/>
      <c r="DT1" s="463"/>
      <c r="DU1" s="463"/>
      <c r="DV1" s="463"/>
      <c r="DW1" s="463"/>
      <c r="DX1" s="463"/>
      <c r="DY1" s="463"/>
      <c r="DZ1" s="463"/>
      <c r="EA1" s="463"/>
      <c r="EB1" s="463"/>
      <c r="EC1" s="463"/>
      <c r="ED1" s="463"/>
      <c r="EE1" s="463"/>
      <c r="EF1" s="463"/>
      <c r="EG1" s="463"/>
      <c r="EH1" s="463"/>
      <c r="EI1" s="463"/>
      <c r="EJ1" s="463"/>
      <c r="EK1" s="463"/>
      <c r="EL1" s="463"/>
      <c r="EM1" s="463"/>
      <c r="EN1" s="463"/>
      <c r="EO1" s="463"/>
      <c r="EP1" s="463"/>
      <c r="EQ1" s="463"/>
      <c r="ER1" s="463"/>
      <c r="ES1" s="463"/>
      <c r="ET1" s="463"/>
      <c r="EU1" s="463"/>
      <c r="EV1" s="463"/>
      <c r="EW1" s="463"/>
      <c r="EX1" s="463"/>
      <c r="EY1" s="463"/>
      <c r="EZ1" s="463"/>
      <c r="FA1" s="463"/>
      <c r="FB1" s="463"/>
      <c r="FC1" s="463"/>
      <c r="FD1" s="463"/>
      <c r="FE1" s="463"/>
      <c r="FF1" s="463"/>
      <c r="FG1" s="463"/>
      <c r="FH1" s="463"/>
      <c r="FI1" s="463"/>
      <c r="FJ1" s="463"/>
      <c r="FK1" s="463"/>
      <c r="FL1" s="463"/>
      <c r="FM1" s="463"/>
      <c r="FN1" s="463"/>
      <c r="FO1" s="463"/>
      <c r="FP1" s="463"/>
      <c r="FQ1" s="463"/>
      <c r="FR1" s="463"/>
      <c r="FS1" s="463"/>
      <c r="FT1" s="463"/>
      <c r="FU1" s="463"/>
      <c r="FV1" s="463"/>
      <c r="FW1" s="463"/>
      <c r="FX1" s="463"/>
      <c r="FY1" s="463"/>
      <c r="FZ1" s="463"/>
      <c r="GA1" s="463"/>
      <c r="GB1" s="463"/>
      <c r="GC1" s="463"/>
      <c r="GD1" s="463"/>
      <c r="GE1" s="463"/>
      <c r="GF1" s="463"/>
      <c r="GG1" s="463"/>
      <c r="GH1" s="463"/>
      <c r="GI1" s="463"/>
      <c r="GJ1" s="463"/>
      <c r="GK1" s="463"/>
      <c r="GL1" s="463"/>
      <c r="GM1" s="463"/>
      <c r="GN1" s="463"/>
      <c r="GO1" s="463"/>
      <c r="GP1" s="463"/>
      <c r="GQ1" s="463"/>
      <c r="GR1" s="463"/>
      <c r="GS1" s="463"/>
      <c r="GT1" s="463"/>
      <c r="GU1" s="463"/>
      <c r="GV1" s="463"/>
      <c r="GW1" s="463"/>
      <c r="GX1" s="463"/>
      <c r="GY1" s="463"/>
      <c r="GZ1" s="463"/>
      <c r="HA1" s="463"/>
      <c r="HB1" s="463"/>
      <c r="HC1" s="463"/>
      <c r="HD1" s="463"/>
      <c r="HE1" s="463"/>
      <c r="HF1" s="463"/>
      <c r="HG1" s="463"/>
      <c r="HH1" s="463"/>
      <c r="HI1" s="463"/>
      <c r="HJ1" s="463"/>
      <c r="HK1" s="463"/>
      <c r="HL1" s="463"/>
      <c r="HM1" s="463"/>
      <c r="HN1" s="463"/>
      <c r="HO1" s="463"/>
      <c r="HP1" s="463"/>
      <c r="HQ1" s="463"/>
      <c r="HR1" s="463"/>
      <c r="HS1" s="463"/>
      <c r="HT1" s="463"/>
      <c r="HU1" s="463"/>
      <c r="HV1" s="463"/>
      <c r="HW1" s="463"/>
      <c r="HX1" s="463"/>
      <c r="HY1" s="463"/>
      <c r="HZ1" s="463"/>
      <c r="IA1" s="463"/>
      <c r="IB1" s="463"/>
      <c r="IC1" s="463"/>
      <c r="ID1" s="463"/>
      <c r="IE1" s="463"/>
      <c r="IF1" s="463"/>
      <c r="IG1" s="463"/>
      <c r="IH1" s="463"/>
      <c r="II1" s="463"/>
      <c r="IJ1" s="463"/>
      <c r="IK1" s="463"/>
      <c r="IL1" s="463"/>
      <c r="IM1" s="463"/>
      <c r="IN1" s="463"/>
      <c r="IO1" s="463"/>
      <c r="IP1" s="463"/>
      <c r="IQ1" s="463"/>
      <c r="IR1" s="463"/>
      <c r="IS1" s="463"/>
      <c r="IT1" s="463"/>
      <c r="IU1" s="463"/>
      <c r="IV1" s="463"/>
    </row>
    <row r="2" s="458" customFormat="1" ht="23.25" customHeight="1" spans="1:256">
      <c r="A2" s="464" t="s">
        <v>79</v>
      </c>
      <c r="B2" s="91"/>
      <c r="C2" s="91"/>
      <c r="D2" s="465"/>
      <c r="E2" s="91"/>
      <c r="F2" s="91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3"/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463"/>
      <c r="CZ2" s="463"/>
      <c r="DA2" s="463"/>
      <c r="DB2" s="463"/>
      <c r="DC2" s="463"/>
      <c r="DD2" s="463"/>
      <c r="DE2" s="463"/>
      <c r="DF2" s="463"/>
      <c r="DG2" s="463"/>
      <c r="DH2" s="463"/>
      <c r="DI2" s="463"/>
      <c r="DJ2" s="463"/>
      <c r="DK2" s="463"/>
      <c r="DL2" s="463"/>
      <c r="DM2" s="463"/>
      <c r="DN2" s="463"/>
      <c r="DO2" s="463"/>
      <c r="DP2" s="463"/>
      <c r="DQ2" s="463"/>
      <c r="DR2" s="463"/>
      <c r="DS2" s="463"/>
      <c r="DT2" s="463"/>
      <c r="DU2" s="463"/>
      <c r="DV2" s="463"/>
      <c r="DW2" s="463"/>
      <c r="DX2" s="463"/>
      <c r="DY2" s="463"/>
      <c r="DZ2" s="463"/>
      <c r="EA2" s="463"/>
      <c r="EB2" s="463"/>
      <c r="EC2" s="463"/>
      <c r="ED2" s="463"/>
      <c r="EE2" s="463"/>
      <c r="EF2" s="463"/>
      <c r="EG2" s="463"/>
      <c r="EH2" s="463"/>
      <c r="EI2" s="463"/>
      <c r="EJ2" s="463"/>
      <c r="EK2" s="463"/>
      <c r="EL2" s="463"/>
      <c r="EM2" s="463"/>
      <c r="EN2" s="463"/>
      <c r="EO2" s="463"/>
      <c r="EP2" s="463"/>
      <c r="EQ2" s="463"/>
      <c r="ER2" s="463"/>
      <c r="ES2" s="463"/>
      <c r="ET2" s="463"/>
      <c r="EU2" s="463"/>
      <c r="EV2" s="463"/>
      <c r="EW2" s="463"/>
      <c r="EX2" s="463"/>
      <c r="EY2" s="463"/>
      <c r="EZ2" s="463"/>
      <c r="FA2" s="463"/>
      <c r="FB2" s="463"/>
      <c r="FC2" s="463"/>
      <c r="FD2" s="463"/>
      <c r="FE2" s="463"/>
      <c r="FF2" s="463"/>
      <c r="FG2" s="463"/>
      <c r="FH2" s="463"/>
      <c r="FI2" s="463"/>
      <c r="FJ2" s="463"/>
      <c r="FK2" s="463"/>
      <c r="FL2" s="463"/>
      <c r="FM2" s="463"/>
      <c r="FN2" s="463"/>
      <c r="FO2" s="463"/>
      <c r="FP2" s="463"/>
      <c r="FQ2" s="463"/>
      <c r="FR2" s="463"/>
      <c r="FS2" s="463"/>
      <c r="FT2" s="463"/>
      <c r="FU2" s="463"/>
      <c r="FV2" s="463"/>
      <c r="FW2" s="463"/>
      <c r="FX2" s="463"/>
      <c r="FY2" s="463"/>
      <c r="FZ2" s="463"/>
      <c r="GA2" s="463"/>
      <c r="GB2" s="463"/>
      <c r="GC2" s="463"/>
      <c r="GD2" s="463"/>
      <c r="GE2" s="463"/>
      <c r="GF2" s="463"/>
      <c r="GG2" s="463"/>
      <c r="GH2" s="463"/>
      <c r="GI2" s="463"/>
      <c r="GJ2" s="463"/>
      <c r="GK2" s="463"/>
      <c r="GL2" s="463"/>
      <c r="GM2" s="463"/>
      <c r="GN2" s="463"/>
      <c r="GO2" s="463"/>
      <c r="GP2" s="463"/>
      <c r="GQ2" s="463"/>
      <c r="GR2" s="463"/>
      <c r="GS2" s="463"/>
      <c r="GT2" s="463"/>
      <c r="GU2" s="463"/>
      <c r="GV2" s="463"/>
      <c r="GW2" s="463"/>
      <c r="GX2" s="463"/>
      <c r="GY2" s="463"/>
      <c r="GZ2" s="463"/>
      <c r="HA2" s="463"/>
      <c r="HB2" s="463"/>
      <c r="HC2" s="463"/>
      <c r="HD2" s="463"/>
      <c r="HE2" s="463"/>
      <c r="HF2" s="463"/>
      <c r="HG2" s="463"/>
      <c r="HH2" s="463"/>
      <c r="HI2" s="463"/>
      <c r="HJ2" s="463"/>
      <c r="HK2" s="463"/>
      <c r="HL2" s="463"/>
      <c r="HM2" s="463"/>
      <c r="HN2" s="463"/>
      <c r="HO2" s="463"/>
      <c r="HP2" s="463"/>
      <c r="HQ2" s="463"/>
      <c r="HR2" s="463"/>
      <c r="HS2" s="463"/>
      <c r="HT2" s="463"/>
      <c r="HU2" s="463"/>
      <c r="HV2" s="463"/>
      <c r="HW2" s="463"/>
      <c r="HX2" s="463"/>
      <c r="HY2" s="463"/>
      <c r="HZ2" s="463"/>
      <c r="IA2" s="463"/>
      <c r="IB2" s="463"/>
      <c r="IC2" s="463"/>
      <c r="ID2" s="463"/>
      <c r="IE2" s="463"/>
      <c r="IF2" s="463"/>
      <c r="IG2" s="463"/>
      <c r="IH2" s="463"/>
      <c r="II2" s="463"/>
      <c r="IJ2" s="463"/>
      <c r="IK2" s="463"/>
      <c r="IL2" s="463"/>
      <c r="IM2" s="463"/>
      <c r="IN2" s="463"/>
      <c r="IO2" s="463"/>
      <c r="IP2" s="463"/>
      <c r="IQ2" s="463"/>
      <c r="IR2" s="463"/>
      <c r="IS2" s="463"/>
      <c r="IT2" s="463"/>
      <c r="IU2" s="463"/>
      <c r="IV2" s="463"/>
    </row>
    <row r="3" s="458" customFormat="1" ht="22.5" customHeight="1" spans="1:256">
      <c r="A3" s="466" t="s">
        <v>80</v>
      </c>
      <c r="B3" s="463"/>
      <c r="C3" s="463"/>
      <c r="D3" s="467"/>
      <c r="E3" s="463"/>
      <c r="F3" s="468" t="s">
        <v>81</v>
      </c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463"/>
      <c r="BA3" s="463"/>
      <c r="BB3" s="463"/>
      <c r="BC3" s="463"/>
      <c r="BD3" s="463"/>
      <c r="BE3" s="463"/>
      <c r="BF3" s="463"/>
      <c r="BG3" s="463"/>
      <c r="BH3" s="463"/>
      <c r="BI3" s="463"/>
      <c r="BJ3" s="463"/>
      <c r="BK3" s="463"/>
      <c r="BL3" s="463"/>
      <c r="BM3" s="463"/>
      <c r="BN3" s="463"/>
      <c r="BO3" s="463"/>
      <c r="BP3" s="463"/>
      <c r="BQ3" s="463"/>
      <c r="BR3" s="463"/>
      <c r="BS3" s="463"/>
      <c r="BT3" s="463"/>
      <c r="BU3" s="463"/>
      <c r="BV3" s="463"/>
      <c r="BW3" s="463"/>
      <c r="BX3" s="463"/>
      <c r="BY3" s="463"/>
      <c r="BZ3" s="463"/>
      <c r="CA3" s="463"/>
      <c r="CB3" s="463"/>
      <c r="CC3" s="463"/>
      <c r="CD3" s="463"/>
      <c r="CE3" s="463"/>
      <c r="CF3" s="463"/>
      <c r="CG3" s="463"/>
      <c r="CH3" s="463"/>
      <c r="CI3" s="463"/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3"/>
      <c r="EC3" s="463"/>
      <c r="ED3" s="463"/>
      <c r="EE3" s="463"/>
      <c r="EF3" s="463"/>
      <c r="EG3" s="463"/>
      <c r="EH3" s="463"/>
      <c r="EI3" s="463"/>
      <c r="EJ3" s="463"/>
      <c r="EK3" s="463"/>
      <c r="EL3" s="463"/>
      <c r="EM3" s="463"/>
      <c r="EN3" s="463"/>
      <c r="EO3" s="463"/>
      <c r="EP3" s="463"/>
      <c r="EQ3" s="463"/>
      <c r="ER3" s="463"/>
      <c r="ES3" s="463"/>
      <c r="ET3" s="463"/>
      <c r="EU3" s="463"/>
      <c r="EV3" s="463"/>
      <c r="EW3" s="463"/>
      <c r="EX3" s="463"/>
      <c r="EY3" s="463"/>
      <c r="EZ3" s="463"/>
      <c r="FA3" s="463"/>
      <c r="FB3" s="463"/>
      <c r="FC3" s="463"/>
      <c r="FD3" s="463"/>
      <c r="FE3" s="463"/>
      <c r="FF3" s="463"/>
      <c r="FG3" s="463"/>
      <c r="FH3" s="463"/>
      <c r="FI3" s="463"/>
      <c r="FJ3" s="463"/>
      <c r="FK3" s="463"/>
      <c r="FL3" s="463"/>
      <c r="FM3" s="463"/>
      <c r="FN3" s="463"/>
      <c r="FO3" s="463"/>
      <c r="FP3" s="463"/>
      <c r="FQ3" s="463"/>
      <c r="FR3" s="463"/>
      <c r="FS3" s="463"/>
      <c r="FT3" s="463"/>
      <c r="FU3" s="463"/>
      <c r="FV3" s="463"/>
      <c r="FW3" s="463"/>
      <c r="FX3" s="463"/>
      <c r="FY3" s="463"/>
      <c r="FZ3" s="463"/>
      <c r="GA3" s="463"/>
      <c r="GB3" s="463"/>
      <c r="GC3" s="463"/>
      <c r="GD3" s="463"/>
      <c r="GE3" s="463"/>
      <c r="GF3" s="463"/>
      <c r="GG3" s="463"/>
      <c r="GH3" s="463"/>
      <c r="GI3" s="463"/>
      <c r="GJ3" s="463"/>
      <c r="GK3" s="463"/>
      <c r="GL3" s="463"/>
      <c r="GM3" s="463"/>
      <c r="GN3" s="463"/>
      <c r="GO3" s="463"/>
      <c r="GP3" s="463"/>
      <c r="GQ3" s="463"/>
      <c r="GR3" s="463"/>
      <c r="GS3" s="463"/>
      <c r="GT3" s="463"/>
      <c r="GU3" s="463"/>
      <c r="GV3" s="463"/>
      <c r="GW3" s="463"/>
      <c r="GX3" s="463"/>
      <c r="GY3" s="463"/>
      <c r="GZ3" s="463"/>
      <c r="HA3" s="463"/>
      <c r="HB3" s="463"/>
      <c r="HC3" s="463"/>
      <c r="HD3" s="463"/>
      <c r="HE3" s="463"/>
      <c r="HF3" s="463"/>
      <c r="HG3" s="463"/>
      <c r="HH3" s="463"/>
      <c r="HI3" s="463"/>
      <c r="HJ3" s="463"/>
      <c r="HK3" s="463"/>
      <c r="HL3" s="463"/>
      <c r="HM3" s="463"/>
      <c r="HN3" s="463"/>
      <c r="HO3" s="463"/>
      <c r="HP3" s="463"/>
      <c r="HQ3" s="463"/>
      <c r="HR3" s="463"/>
      <c r="HS3" s="463"/>
      <c r="HT3" s="463"/>
      <c r="HU3" s="463"/>
      <c r="HV3" s="463"/>
      <c r="HW3" s="463"/>
      <c r="HX3" s="463"/>
      <c r="HY3" s="463"/>
      <c r="HZ3" s="463"/>
      <c r="IA3" s="463"/>
      <c r="IB3" s="463"/>
      <c r="IC3" s="463"/>
      <c r="ID3" s="463"/>
      <c r="IE3" s="463"/>
      <c r="IF3" s="463"/>
      <c r="IG3" s="463"/>
      <c r="IH3" s="463"/>
      <c r="II3" s="463"/>
      <c r="IJ3" s="463"/>
      <c r="IK3" s="463"/>
      <c r="IL3" s="463"/>
      <c r="IM3" s="463"/>
      <c r="IN3" s="463"/>
      <c r="IO3" s="463"/>
      <c r="IP3" s="463"/>
      <c r="IQ3" s="463"/>
      <c r="IR3" s="463"/>
      <c r="IS3" s="463"/>
      <c r="IT3" s="463"/>
      <c r="IU3" s="463"/>
      <c r="IV3" s="463"/>
    </row>
    <row r="4" s="458" customFormat="1" ht="17.1" customHeight="1" spans="1:256">
      <c r="A4" s="161" t="s">
        <v>82</v>
      </c>
      <c r="B4" s="161"/>
      <c r="C4" s="469" t="s">
        <v>83</v>
      </c>
      <c r="D4" s="404"/>
      <c r="E4" s="469"/>
      <c r="F4" s="469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  <c r="AO4" s="463"/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3"/>
      <c r="BF4" s="463"/>
      <c r="BG4" s="463"/>
      <c r="BH4" s="463"/>
      <c r="BI4" s="463"/>
      <c r="BJ4" s="463"/>
      <c r="BK4" s="463"/>
      <c r="BL4" s="463"/>
      <c r="BM4" s="463"/>
      <c r="BN4" s="463"/>
      <c r="BO4" s="463"/>
      <c r="BP4" s="463"/>
      <c r="BQ4" s="463"/>
      <c r="BR4" s="463"/>
      <c r="BS4" s="463"/>
      <c r="BT4" s="463"/>
      <c r="BU4" s="463"/>
      <c r="BV4" s="463"/>
      <c r="BW4" s="463"/>
      <c r="BX4" s="463"/>
      <c r="BY4" s="463"/>
      <c r="BZ4" s="463"/>
      <c r="CA4" s="463"/>
      <c r="CB4" s="463"/>
      <c r="CC4" s="463"/>
      <c r="CD4" s="463"/>
      <c r="CE4" s="463"/>
      <c r="CF4" s="463"/>
      <c r="CG4" s="463"/>
      <c r="CH4" s="463"/>
      <c r="CI4" s="463"/>
      <c r="CJ4" s="463"/>
      <c r="CK4" s="463"/>
      <c r="CL4" s="463"/>
      <c r="CM4" s="463"/>
      <c r="CN4" s="463"/>
      <c r="CO4" s="463"/>
      <c r="CP4" s="463"/>
      <c r="CQ4" s="463"/>
      <c r="CR4" s="463"/>
      <c r="CS4" s="463"/>
      <c r="CT4" s="463"/>
      <c r="CU4" s="463"/>
      <c r="CV4" s="463"/>
      <c r="CW4" s="463"/>
      <c r="CX4" s="463"/>
      <c r="CY4" s="463"/>
      <c r="CZ4" s="463"/>
      <c r="DA4" s="463"/>
      <c r="DB4" s="463"/>
      <c r="DC4" s="463"/>
      <c r="DD4" s="463"/>
      <c r="DE4" s="463"/>
      <c r="DF4" s="463"/>
      <c r="DG4" s="463"/>
      <c r="DH4" s="463"/>
      <c r="DI4" s="463"/>
      <c r="DJ4" s="463"/>
      <c r="DK4" s="463"/>
      <c r="DL4" s="463"/>
      <c r="DM4" s="463"/>
      <c r="DN4" s="463"/>
      <c r="DO4" s="463"/>
      <c r="DP4" s="463"/>
      <c r="DQ4" s="463"/>
      <c r="DR4" s="463"/>
      <c r="DS4" s="463"/>
      <c r="DT4" s="463"/>
      <c r="DU4" s="463"/>
      <c r="DV4" s="463"/>
      <c r="DW4" s="463"/>
      <c r="DX4" s="463"/>
      <c r="DY4" s="463"/>
      <c r="DZ4" s="463"/>
      <c r="EA4" s="463"/>
      <c r="EB4" s="463"/>
      <c r="EC4" s="463"/>
      <c r="ED4" s="463"/>
      <c r="EE4" s="463"/>
      <c r="EF4" s="463"/>
      <c r="EG4" s="463"/>
      <c r="EH4" s="463"/>
      <c r="EI4" s="463"/>
      <c r="EJ4" s="463"/>
      <c r="EK4" s="463"/>
      <c r="EL4" s="463"/>
      <c r="EM4" s="463"/>
      <c r="EN4" s="463"/>
      <c r="EO4" s="463"/>
      <c r="EP4" s="463"/>
      <c r="EQ4" s="463"/>
      <c r="ER4" s="463"/>
      <c r="ES4" s="463"/>
      <c r="ET4" s="463"/>
      <c r="EU4" s="463"/>
      <c r="EV4" s="463"/>
      <c r="EW4" s="463"/>
      <c r="EX4" s="463"/>
      <c r="EY4" s="463"/>
      <c r="EZ4" s="463"/>
      <c r="FA4" s="463"/>
      <c r="FB4" s="463"/>
      <c r="FC4" s="463"/>
      <c r="FD4" s="463"/>
      <c r="FE4" s="463"/>
      <c r="FF4" s="463"/>
      <c r="FG4" s="463"/>
      <c r="FH4" s="463"/>
      <c r="FI4" s="463"/>
      <c r="FJ4" s="463"/>
      <c r="FK4" s="463"/>
      <c r="FL4" s="463"/>
      <c r="FM4" s="463"/>
      <c r="FN4" s="463"/>
      <c r="FO4" s="463"/>
      <c r="FP4" s="463"/>
      <c r="FQ4" s="463"/>
      <c r="FR4" s="463"/>
      <c r="FS4" s="463"/>
      <c r="FT4" s="463"/>
      <c r="FU4" s="463"/>
      <c r="FV4" s="463"/>
      <c r="FW4" s="463"/>
      <c r="FX4" s="463"/>
      <c r="FY4" s="463"/>
      <c r="FZ4" s="463"/>
      <c r="GA4" s="463"/>
      <c r="GB4" s="463"/>
      <c r="GC4" s="463"/>
      <c r="GD4" s="463"/>
      <c r="GE4" s="463"/>
      <c r="GF4" s="463"/>
      <c r="GG4" s="463"/>
      <c r="GH4" s="463"/>
      <c r="GI4" s="463"/>
      <c r="GJ4" s="463"/>
      <c r="GK4" s="463"/>
      <c r="GL4" s="463"/>
      <c r="GM4" s="463"/>
      <c r="GN4" s="463"/>
      <c r="GO4" s="463"/>
      <c r="GP4" s="463"/>
      <c r="GQ4" s="463"/>
      <c r="GR4" s="463"/>
      <c r="GS4" s="463"/>
      <c r="GT4" s="463"/>
      <c r="GU4" s="463"/>
      <c r="GV4" s="463"/>
      <c r="GW4" s="463"/>
      <c r="GX4" s="463"/>
      <c r="GY4" s="463"/>
      <c r="GZ4" s="463"/>
      <c r="HA4" s="463"/>
      <c r="HB4" s="463"/>
      <c r="HC4" s="463"/>
      <c r="HD4" s="463"/>
      <c r="HE4" s="463"/>
      <c r="HF4" s="463"/>
      <c r="HG4" s="463"/>
      <c r="HH4" s="463"/>
      <c r="HI4" s="463"/>
      <c r="HJ4" s="463"/>
      <c r="HK4" s="463"/>
      <c r="HL4" s="463"/>
      <c r="HM4" s="463"/>
      <c r="HN4" s="463"/>
      <c r="HO4" s="463"/>
      <c r="HP4" s="463"/>
      <c r="HQ4" s="463"/>
      <c r="HR4" s="463"/>
      <c r="HS4" s="463"/>
      <c r="HT4" s="463"/>
      <c r="HU4" s="463"/>
      <c r="HV4" s="463"/>
      <c r="HW4" s="463"/>
      <c r="HX4" s="463"/>
      <c r="HY4" s="463"/>
      <c r="HZ4" s="463"/>
      <c r="IA4" s="463"/>
      <c r="IB4" s="463"/>
      <c r="IC4" s="463"/>
      <c r="ID4" s="463"/>
      <c r="IE4" s="463"/>
      <c r="IF4" s="463"/>
      <c r="IG4" s="463"/>
      <c r="IH4" s="463"/>
      <c r="II4" s="463"/>
      <c r="IJ4" s="463"/>
      <c r="IK4" s="463"/>
      <c r="IL4" s="463"/>
      <c r="IM4" s="463"/>
      <c r="IN4" s="463"/>
      <c r="IO4" s="463"/>
      <c r="IP4" s="463"/>
      <c r="IQ4" s="463"/>
      <c r="IR4" s="463"/>
      <c r="IS4" s="463"/>
      <c r="IT4" s="463"/>
      <c r="IU4" s="463"/>
      <c r="IV4" s="463"/>
    </row>
    <row r="5" s="458" customFormat="1" ht="17.1" customHeight="1" spans="1:256">
      <c r="A5" s="161" t="s">
        <v>84</v>
      </c>
      <c r="B5" s="469" t="s">
        <v>85</v>
      </c>
      <c r="C5" s="161" t="s">
        <v>86</v>
      </c>
      <c r="D5" s="156" t="s">
        <v>85</v>
      </c>
      <c r="E5" s="469" t="s">
        <v>84</v>
      </c>
      <c r="F5" s="96" t="s">
        <v>85</v>
      </c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3"/>
      <c r="AI5" s="463"/>
      <c r="AJ5" s="463"/>
      <c r="AK5" s="463"/>
      <c r="AL5" s="463"/>
      <c r="AM5" s="463"/>
      <c r="AN5" s="463"/>
      <c r="AO5" s="463"/>
      <c r="AP5" s="463"/>
      <c r="AQ5" s="463"/>
      <c r="AR5" s="463"/>
      <c r="AS5" s="463"/>
      <c r="AT5" s="463"/>
      <c r="AU5" s="463"/>
      <c r="AV5" s="463"/>
      <c r="AW5" s="463"/>
      <c r="AX5" s="463"/>
      <c r="AY5" s="463"/>
      <c r="AZ5" s="463"/>
      <c r="BA5" s="463"/>
      <c r="BB5" s="463"/>
      <c r="BC5" s="463"/>
      <c r="BD5" s="463"/>
      <c r="BE5" s="463"/>
      <c r="BF5" s="463"/>
      <c r="BG5" s="463"/>
      <c r="BH5" s="463"/>
      <c r="BI5" s="463"/>
      <c r="BJ5" s="463"/>
      <c r="BK5" s="463"/>
      <c r="BL5" s="463"/>
      <c r="BM5" s="463"/>
      <c r="BN5" s="463"/>
      <c r="BO5" s="463"/>
      <c r="BP5" s="463"/>
      <c r="BQ5" s="463"/>
      <c r="BR5" s="463"/>
      <c r="BS5" s="463"/>
      <c r="BT5" s="463"/>
      <c r="BU5" s="463"/>
      <c r="BV5" s="463"/>
      <c r="BW5" s="463"/>
      <c r="BX5" s="463"/>
      <c r="BY5" s="463"/>
      <c r="BZ5" s="463"/>
      <c r="CA5" s="463"/>
      <c r="CB5" s="463"/>
      <c r="CC5" s="463"/>
      <c r="CD5" s="463"/>
      <c r="CE5" s="463"/>
      <c r="CF5" s="463"/>
      <c r="CG5" s="463"/>
      <c r="CH5" s="463"/>
      <c r="CI5" s="463"/>
      <c r="CJ5" s="463"/>
      <c r="CK5" s="463"/>
      <c r="CL5" s="463"/>
      <c r="CM5" s="463"/>
      <c r="CN5" s="463"/>
      <c r="CO5" s="463"/>
      <c r="CP5" s="463"/>
      <c r="CQ5" s="463"/>
      <c r="CR5" s="463"/>
      <c r="CS5" s="463"/>
      <c r="CT5" s="463"/>
      <c r="CU5" s="463"/>
      <c r="CV5" s="463"/>
      <c r="CW5" s="463"/>
      <c r="CX5" s="463"/>
      <c r="CY5" s="463"/>
      <c r="CZ5" s="463"/>
      <c r="DA5" s="463"/>
      <c r="DB5" s="463"/>
      <c r="DC5" s="463"/>
      <c r="DD5" s="463"/>
      <c r="DE5" s="463"/>
      <c r="DF5" s="463"/>
      <c r="DG5" s="463"/>
      <c r="DH5" s="463"/>
      <c r="DI5" s="463"/>
      <c r="DJ5" s="463"/>
      <c r="DK5" s="463"/>
      <c r="DL5" s="463"/>
      <c r="DM5" s="463"/>
      <c r="DN5" s="463"/>
      <c r="DO5" s="463"/>
      <c r="DP5" s="463"/>
      <c r="DQ5" s="463"/>
      <c r="DR5" s="463"/>
      <c r="DS5" s="463"/>
      <c r="DT5" s="463"/>
      <c r="DU5" s="463"/>
      <c r="DV5" s="463"/>
      <c r="DW5" s="463"/>
      <c r="DX5" s="463"/>
      <c r="DY5" s="463"/>
      <c r="DZ5" s="463"/>
      <c r="EA5" s="463"/>
      <c r="EB5" s="463"/>
      <c r="EC5" s="463"/>
      <c r="ED5" s="463"/>
      <c r="EE5" s="463"/>
      <c r="EF5" s="463"/>
      <c r="EG5" s="463"/>
      <c r="EH5" s="463"/>
      <c r="EI5" s="463"/>
      <c r="EJ5" s="463"/>
      <c r="EK5" s="463"/>
      <c r="EL5" s="463"/>
      <c r="EM5" s="463"/>
      <c r="EN5" s="463"/>
      <c r="EO5" s="463"/>
      <c r="EP5" s="463"/>
      <c r="EQ5" s="463"/>
      <c r="ER5" s="463"/>
      <c r="ES5" s="463"/>
      <c r="ET5" s="463"/>
      <c r="EU5" s="463"/>
      <c r="EV5" s="463"/>
      <c r="EW5" s="463"/>
      <c r="EX5" s="463"/>
      <c r="EY5" s="463"/>
      <c r="EZ5" s="463"/>
      <c r="FA5" s="463"/>
      <c r="FB5" s="463"/>
      <c r="FC5" s="463"/>
      <c r="FD5" s="463"/>
      <c r="FE5" s="463"/>
      <c r="FF5" s="463"/>
      <c r="FG5" s="463"/>
      <c r="FH5" s="463"/>
      <c r="FI5" s="463"/>
      <c r="FJ5" s="463"/>
      <c r="FK5" s="463"/>
      <c r="FL5" s="463"/>
      <c r="FM5" s="463"/>
      <c r="FN5" s="463"/>
      <c r="FO5" s="463"/>
      <c r="FP5" s="463"/>
      <c r="FQ5" s="463"/>
      <c r="FR5" s="463"/>
      <c r="FS5" s="463"/>
      <c r="FT5" s="463"/>
      <c r="FU5" s="463"/>
      <c r="FV5" s="463"/>
      <c r="FW5" s="463"/>
      <c r="FX5" s="463"/>
      <c r="FY5" s="463"/>
      <c r="FZ5" s="463"/>
      <c r="GA5" s="463"/>
      <c r="GB5" s="463"/>
      <c r="GC5" s="463"/>
      <c r="GD5" s="463"/>
      <c r="GE5" s="463"/>
      <c r="GF5" s="463"/>
      <c r="GG5" s="463"/>
      <c r="GH5" s="463"/>
      <c r="GI5" s="463"/>
      <c r="GJ5" s="463"/>
      <c r="GK5" s="463"/>
      <c r="GL5" s="463"/>
      <c r="GM5" s="463"/>
      <c r="GN5" s="463"/>
      <c r="GO5" s="463"/>
      <c r="GP5" s="463"/>
      <c r="GQ5" s="463"/>
      <c r="GR5" s="463"/>
      <c r="GS5" s="463"/>
      <c r="GT5" s="463"/>
      <c r="GU5" s="463"/>
      <c r="GV5" s="463"/>
      <c r="GW5" s="463"/>
      <c r="GX5" s="463"/>
      <c r="GY5" s="463"/>
      <c r="GZ5" s="463"/>
      <c r="HA5" s="463"/>
      <c r="HB5" s="463"/>
      <c r="HC5" s="463"/>
      <c r="HD5" s="463"/>
      <c r="HE5" s="463"/>
      <c r="HF5" s="463"/>
      <c r="HG5" s="463"/>
      <c r="HH5" s="463"/>
      <c r="HI5" s="463"/>
      <c r="HJ5" s="463"/>
      <c r="HK5" s="463"/>
      <c r="HL5" s="463"/>
      <c r="HM5" s="463"/>
      <c r="HN5" s="463"/>
      <c r="HO5" s="463"/>
      <c r="HP5" s="463"/>
      <c r="HQ5" s="463"/>
      <c r="HR5" s="463"/>
      <c r="HS5" s="463"/>
      <c r="HT5" s="463"/>
      <c r="HU5" s="463"/>
      <c r="HV5" s="463"/>
      <c r="HW5" s="463"/>
      <c r="HX5" s="463"/>
      <c r="HY5" s="463"/>
      <c r="HZ5" s="463"/>
      <c r="IA5" s="463"/>
      <c r="IB5" s="463"/>
      <c r="IC5" s="463"/>
      <c r="ID5" s="463"/>
      <c r="IE5" s="463"/>
      <c r="IF5" s="463"/>
      <c r="IG5" s="463"/>
      <c r="IH5" s="463"/>
      <c r="II5" s="463"/>
      <c r="IJ5" s="463"/>
      <c r="IK5" s="463"/>
      <c r="IL5" s="463"/>
      <c r="IM5" s="463"/>
      <c r="IN5" s="463"/>
      <c r="IO5" s="463"/>
      <c r="IP5" s="463"/>
      <c r="IQ5" s="463"/>
      <c r="IR5" s="463"/>
      <c r="IS5" s="463"/>
      <c r="IT5" s="463"/>
      <c r="IU5" s="463"/>
      <c r="IV5" s="463"/>
    </row>
    <row r="6" s="458" customFormat="1" ht="17.1" customHeight="1" spans="1:256">
      <c r="A6" s="470" t="s">
        <v>87</v>
      </c>
      <c r="B6" s="102">
        <f>SUM(B7:B8)</f>
        <v>2069.14</v>
      </c>
      <c r="C6" s="471" t="s">
        <v>88</v>
      </c>
      <c r="D6" s="436">
        <v>5519.64</v>
      </c>
      <c r="E6" s="472" t="s">
        <v>89</v>
      </c>
      <c r="F6" s="102">
        <f>SUM(F7:F9)</f>
        <v>3577.55</v>
      </c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3"/>
      <c r="AQ6" s="463"/>
      <c r="AR6" s="463"/>
      <c r="AS6" s="463"/>
      <c r="AT6" s="463"/>
      <c r="AU6" s="463"/>
      <c r="AV6" s="463"/>
      <c r="AW6" s="463"/>
      <c r="AX6" s="463"/>
      <c r="AY6" s="463"/>
      <c r="AZ6" s="463"/>
      <c r="BA6" s="463"/>
      <c r="BB6" s="463"/>
      <c r="BC6" s="463"/>
      <c r="BD6" s="463"/>
      <c r="BE6" s="463"/>
      <c r="BF6" s="463"/>
      <c r="BG6" s="463"/>
      <c r="BH6" s="463"/>
      <c r="BI6" s="463"/>
      <c r="BJ6" s="463"/>
      <c r="BK6" s="463"/>
      <c r="BL6" s="463"/>
      <c r="BM6" s="463"/>
      <c r="BN6" s="463"/>
      <c r="BO6" s="463"/>
      <c r="BP6" s="463"/>
      <c r="BQ6" s="463"/>
      <c r="BR6" s="463"/>
      <c r="BS6" s="463"/>
      <c r="BT6" s="463"/>
      <c r="BU6" s="463"/>
      <c r="BV6" s="463"/>
      <c r="BW6" s="463"/>
      <c r="BX6" s="463"/>
      <c r="BY6" s="463"/>
      <c r="BZ6" s="463"/>
      <c r="CA6" s="463"/>
      <c r="CB6" s="463"/>
      <c r="CC6" s="463"/>
      <c r="CD6" s="463"/>
      <c r="CE6" s="463"/>
      <c r="CF6" s="463"/>
      <c r="CG6" s="463"/>
      <c r="CH6" s="463"/>
      <c r="CI6" s="463"/>
      <c r="CJ6" s="463"/>
      <c r="CK6" s="463"/>
      <c r="CL6" s="463"/>
      <c r="CM6" s="463"/>
      <c r="CN6" s="463"/>
      <c r="CO6" s="463"/>
      <c r="CP6" s="463"/>
      <c r="CQ6" s="463"/>
      <c r="CR6" s="463"/>
      <c r="CS6" s="463"/>
      <c r="CT6" s="463"/>
      <c r="CU6" s="463"/>
      <c r="CV6" s="463"/>
      <c r="CW6" s="463"/>
      <c r="CX6" s="463"/>
      <c r="CY6" s="463"/>
      <c r="CZ6" s="463"/>
      <c r="DA6" s="463"/>
      <c r="DB6" s="463"/>
      <c r="DC6" s="463"/>
      <c r="DD6" s="463"/>
      <c r="DE6" s="463"/>
      <c r="DF6" s="463"/>
      <c r="DG6" s="463"/>
      <c r="DH6" s="463"/>
      <c r="DI6" s="463"/>
      <c r="DJ6" s="463"/>
      <c r="DK6" s="463"/>
      <c r="DL6" s="463"/>
      <c r="DM6" s="463"/>
      <c r="DN6" s="463"/>
      <c r="DO6" s="463"/>
      <c r="DP6" s="463"/>
      <c r="DQ6" s="463"/>
      <c r="DR6" s="463"/>
      <c r="DS6" s="463"/>
      <c r="DT6" s="463"/>
      <c r="DU6" s="463"/>
      <c r="DV6" s="463"/>
      <c r="DW6" s="463"/>
      <c r="DX6" s="463"/>
      <c r="DY6" s="463"/>
      <c r="DZ6" s="463"/>
      <c r="EA6" s="463"/>
      <c r="EB6" s="463"/>
      <c r="EC6" s="463"/>
      <c r="ED6" s="463"/>
      <c r="EE6" s="463"/>
      <c r="EF6" s="463"/>
      <c r="EG6" s="463"/>
      <c r="EH6" s="463"/>
      <c r="EI6" s="463"/>
      <c r="EJ6" s="463"/>
      <c r="EK6" s="463"/>
      <c r="EL6" s="463"/>
      <c r="EM6" s="463"/>
      <c r="EN6" s="463"/>
      <c r="EO6" s="463"/>
      <c r="EP6" s="463"/>
      <c r="EQ6" s="463"/>
      <c r="ER6" s="463"/>
      <c r="ES6" s="463"/>
      <c r="ET6" s="463"/>
      <c r="EU6" s="463"/>
      <c r="EV6" s="463"/>
      <c r="EW6" s="463"/>
      <c r="EX6" s="463"/>
      <c r="EY6" s="463"/>
      <c r="EZ6" s="463"/>
      <c r="FA6" s="463"/>
      <c r="FB6" s="463"/>
      <c r="FC6" s="463"/>
      <c r="FD6" s="463"/>
      <c r="FE6" s="463"/>
      <c r="FF6" s="463"/>
      <c r="FG6" s="463"/>
      <c r="FH6" s="463"/>
      <c r="FI6" s="463"/>
      <c r="FJ6" s="463"/>
      <c r="FK6" s="463"/>
      <c r="FL6" s="463"/>
      <c r="FM6" s="463"/>
      <c r="FN6" s="463"/>
      <c r="FO6" s="463"/>
      <c r="FP6" s="463"/>
      <c r="FQ6" s="463"/>
      <c r="FR6" s="463"/>
      <c r="FS6" s="463"/>
      <c r="FT6" s="463"/>
      <c r="FU6" s="463"/>
      <c r="FV6" s="463"/>
      <c r="FW6" s="463"/>
      <c r="FX6" s="463"/>
      <c r="FY6" s="463"/>
      <c r="FZ6" s="463"/>
      <c r="GA6" s="463"/>
      <c r="GB6" s="463"/>
      <c r="GC6" s="463"/>
      <c r="GD6" s="463"/>
      <c r="GE6" s="463"/>
      <c r="GF6" s="463"/>
      <c r="GG6" s="463"/>
      <c r="GH6" s="463"/>
      <c r="GI6" s="463"/>
      <c r="GJ6" s="463"/>
      <c r="GK6" s="463"/>
      <c r="GL6" s="463"/>
      <c r="GM6" s="463"/>
      <c r="GN6" s="463"/>
      <c r="GO6" s="463"/>
      <c r="GP6" s="463"/>
      <c r="GQ6" s="463"/>
      <c r="GR6" s="463"/>
      <c r="GS6" s="463"/>
      <c r="GT6" s="463"/>
      <c r="GU6" s="463"/>
      <c r="GV6" s="463"/>
      <c r="GW6" s="463"/>
      <c r="GX6" s="463"/>
      <c r="GY6" s="463"/>
      <c r="GZ6" s="463"/>
      <c r="HA6" s="463"/>
      <c r="HB6" s="463"/>
      <c r="HC6" s="463"/>
      <c r="HD6" s="463"/>
      <c r="HE6" s="463"/>
      <c r="HF6" s="463"/>
      <c r="HG6" s="463"/>
      <c r="HH6" s="463"/>
      <c r="HI6" s="463"/>
      <c r="HJ6" s="463"/>
      <c r="HK6" s="463"/>
      <c r="HL6" s="463"/>
      <c r="HM6" s="463"/>
      <c r="HN6" s="463"/>
      <c r="HO6" s="463"/>
      <c r="HP6" s="463"/>
      <c r="HQ6" s="463"/>
      <c r="HR6" s="463"/>
      <c r="HS6" s="463"/>
      <c r="HT6" s="463"/>
      <c r="HU6" s="463"/>
      <c r="HV6" s="463"/>
      <c r="HW6" s="463"/>
      <c r="HX6" s="463"/>
      <c r="HY6" s="463"/>
      <c r="HZ6" s="463"/>
      <c r="IA6" s="463"/>
      <c r="IB6" s="463"/>
      <c r="IC6" s="463"/>
      <c r="ID6" s="463"/>
      <c r="IE6" s="463"/>
      <c r="IF6" s="463"/>
      <c r="IG6" s="463"/>
      <c r="IH6" s="463"/>
      <c r="II6" s="463"/>
      <c r="IJ6" s="463"/>
      <c r="IK6" s="463"/>
      <c r="IL6" s="463"/>
      <c r="IM6" s="463"/>
      <c r="IN6" s="463"/>
      <c r="IO6" s="463"/>
      <c r="IP6" s="463"/>
      <c r="IQ6" s="463"/>
      <c r="IR6" s="463"/>
      <c r="IS6" s="463"/>
      <c r="IT6" s="463"/>
      <c r="IU6" s="463"/>
      <c r="IV6" s="463"/>
    </row>
    <row r="7" s="458" customFormat="1" ht="17.1" customHeight="1" spans="1:256">
      <c r="A7" s="189" t="s">
        <v>90</v>
      </c>
      <c r="B7" s="102">
        <v>2069.14</v>
      </c>
      <c r="C7" s="471" t="s">
        <v>91</v>
      </c>
      <c r="D7" s="436"/>
      <c r="E7" s="86" t="s">
        <v>92</v>
      </c>
      <c r="F7" s="473">
        <f>支出预算分类总表!H8</f>
        <v>2267.65</v>
      </c>
      <c r="G7" s="463"/>
      <c r="H7" s="461"/>
      <c r="I7" s="461"/>
      <c r="J7" s="461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3"/>
      <c r="AM7" s="463"/>
      <c r="AN7" s="463"/>
      <c r="AO7" s="463"/>
      <c r="AP7" s="463"/>
      <c r="AQ7" s="463"/>
      <c r="AR7" s="463"/>
      <c r="AS7" s="463"/>
      <c r="AT7" s="463"/>
      <c r="AU7" s="463"/>
      <c r="AV7" s="463"/>
      <c r="AW7" s="463"/>
      <c r="AX7" s="463"/>
      <c r="AY7" s="463"/>
      <c r="AZ7" s="463"/>
      <c r="BA7" s="463"/>
      <c r="BB7" s="463"/>
      <c r="BC7" s="463"/>
      <c r="BD7" s="463"/>
      <c r="BE7" s="463"/>
      <c r="BF7" s="463"/>
      <c r="BG7" s="463"/>
      <c r="BH7" s="463"/>
      <c r="BI7" s="463"/>
      <c r="BJ7" s="463"/>
      <c r="BK7" s="463"/>
      <c r="BL7" s="463"/>
      <c r="BM7" s="463"/>
      <c r="BN7" s="463"/>
      <c r="BO7" s="463"/>
      <c r="BP7" s="463"/>
      <c r="BQ7" s="463"/>
      <c r="BR7" s="463"/>
      <c r="BS7" s="463"/>
      <c r="BT7" s="463"/>
      <c r="BU7" s="463"/>
      <c r="BV7" s="463"/>
      <c r="BW7" s="463"/>
      <c r="BX7" s="463"/>
      <c r="BY7" s="463"/>
      <c r="BZ7" s="463"/>
      <c r="CA7" s="463"/>
      <c r="CB7" s="463"/>
      <c r="CC7" s="463"/>
      <c r="CD7" s="463"/>
      <c r="CE7" s="463"/>
      <c r="CF7" s="463"/>
      <c r="CG7" s="463"/>
      <c r="CH7" s="463"/>
      <c r="CI7" s="463"/>
      <c r="CJ7" s="463"/>
      <c r="CK7" s="463"/>
      <c r="CL7" s="463"/>
      <c r="CM7" s="463"/>
      <c r="CN7" s="463"/>
      <c r="CO7" s="463"/>
      <c r="CP7" s="463"/>
      <c r="CQ7" s="463"/>
      <c r="CR7" s="463"/>
      <c r="CS7" s="463"/>
      <c r="CT7" s="463"/>
      <c r="CU7" s="463"/>
      <c r="CV7" s="463"/>
      <c r="CW7" s="463"/>
      <c r="CX7" s="463"/>
      <c r="CY7" s="463"/>
      <c r="CZ7" s="463"/>
      <c r="DA7" s="463"/>
      <c r="DB7" s="463"/>
      <c r="DC7" s="463"/>
      <c r="DD7" s="463"/>
      <c r="DE7" s="463"/>
      <c r="DF7" s="463"/>
      <c r="DG7" s="463"/>
      <c r="DH7" s="463"/>
      <c r="DI7" s="463"/>
      <c r="DJ7" s="463"/>
      <c r="DK7" s="463"/>
      <c r="DL7" s="463"/>
      <c r="DM7" s="463"/>
      <c r="DN7" s="463"/>
      <c r="DO7" s="463"/>
      <c r="DP7" s="463"/>
      <c r="DQ7" s="463"/>
      <c r="DR7" s="463"/>
      <c r="DS7" s="463"/>
      <c r="DT7" s="463"/>
      <c r="DU7" s="463"/>
      <c r="DV7" s="463"/>
      <c r="DW7" s="463"/>
      <c r="DX7" s="463"/>
      <c r="DY7" s="463"/>
      <c r="DZ7" s="463"/>
      <c r="EA7" s="463"/>
      <c r="EB7" s="463"/>
      <c r="EC7" s="463"/>
      <c r="ED7" s="463"/>
      <c r="EE7" s="463"/>
      <c r="EF7" s="463"/>
      <c r="EG7" s="463"/>
      <c r="EH7" s="463"/>
      <c r="EI7" s="463"/>
      <c r="EJ7" s="463"/>
      <c r="EK7" s="463"/>
      <c r="EL7" s="463"/>
      <c r="EM7" s="463"/>
      <c r="EN7" s="463"/>
      <c r="EO7" s="463"/>
      <c r="EP7" s="463"/>
      <c r="EQ7" s="463"/>
      <c r="ER7" s="463"/>
      <c r="ES7" s="463"/>
      <c r="ET7" s="463"/>
      <c r="EU7" s="463"/>
      <c r="EV7" s="463"/>
      <c r="EW7" s="463"/>
      <c r="EX7" s="463"/>
      <c r="EY7" s="463"/>
      <c r="EZ7" s="463"/>
      <c r="FA7" s="463"/>
      <c r="FB7" s="463"/>
      <c r="FC7" s="463"/>
      <c r="FD7" s="463"/>
      <c r="FE7" s="463"/>
      <c r="FF7" s="463"/>
      <c r="FG7" s="463"/>
      <c r="FH7" s="463"/>
      <c r="FI7" s="463"/>
      <c r="FJ7" s="463"/>
      <c r="FK7" s="463"/>
      <c r="FL7" s="463"/>
      <c r="FM7" s="463"/>
      <c r="FN7" s="463"/>
      <c r="FO7" s="463"/>
      <c r="FP7" s="463"/>
      <c r="FQ7" s="463"/>
      <c r="FR7" s="463"/>
      <c r="FS7" s="463"/>
      <c r="FT7" s="463"/>
      <c r="FU7" s="463"/>
      <c r="FV7" s="463"/>
      <c r="FW7" s="463"/>
      <c r="FX7" s="463"/>
      <c r="FY7" s="463"/>
      <c r="FZ7" s="463"/>
      <c r="GA7" s="463"/>
      <c r="GB7" s="463"/>
      <c r="GC7" s="463"/>
      <c r="GD7" s="463"/>
      <c r="GE7" s="463"/>
      <c r="GF7" s="463"/>
      <c r="GG7" s="463"/>
      <c r="GH7" s="463"/>
      <c r="GI7" s="463"/>
      <c r="GJ7" s="463"/>
      <c r="GK7" s="463"/>
      <c r="GL7" s="463"/>
      <c r="GM7" s="463"/>
      <c r="GN7" s="463"/>
      <c r="GO7" s="463"/>
      <c r="GP7" s="463"/>
      <c r="GQ7" s="463"/>
      <c r="GR7" s="463"/>
      <c r="GS7" s="463"/>
      <c r="GT7" s="463"/>
      <c r="GU7" s="463"/>
      <c r="GV7" s="463"/>
      <c r="GW7" s="463"/>
      <c r="GX7" s="463"/>
      <c r="GY7" s="463"/>
      <c r="GZ7" s="463"/>
      <c r="HA7" s="463"/>
      <c r="HB7" s="463"/>
      <c r="HC7" s="463"/>
      <c r="HD7" s="463"/>
      <c r="HE7" s="463"/>
      <c r="HF7" s="463"/>
      <c r="HG7" s="463"/>
      <c r="HH7" s="463"/>
      <c r="HI7" s="463"/>
      <c r="HJ7" s="463"/>
      <c r="HK7" s="463"/>
      <c r="HL7" s="463"/>
      <c r="HM7" s="463"/>
      <c r="HN7" s="463"/>
      <c r="HO7" s="463"/>
      <c r="HP7" s="463"/>
      <c r="HQ7" s="463"/>
      <c r="HR7" s="463"/>
      <c r="HS7" s="463"/>
      <c r="HT7" s="463"/>
      <c r="HU7" s="463"/>
      <c r="HV7" s="463"/>
      <c r="HW7" s="463"/>
      <c r="HX7" s="463"/>
      <c r="HY7" s="463"/>
      <c r="HZ7" s="463"/>
      <c r="IA7" s="463"/>
      <c r="IB7" s="463"/>
      <c r="IC7" s="463"/>
      <c r="ID7" s="463"/>
      <c r="IE7" s="463"/>
      <c r="IF7" s="463"/>
      <c r="IG7" s="463"/>
      <c r="IH7" s="463"/>
      <c r="II7" s="463"/>
      <c r="IJ7" s="463"/>
      <c r="IK7" s="463"/>
      <c r="IL7" s="463"/>
      <c r="IM7" s="463"/>
      <c r="IN7" s="463"/>
      <c r="IO7" s="463"/>
      <c r="IP7" s="463"/>
      <c r="IQ7" s="463"/>
      <c r="IR7" s="463"/>
      <c r="IS7" s="463"/>
      <c r="IT7" s="463"/>
      <c r="IU7" s="463"/>
      <c r="IV7" s="463"/>
    </row>
    <row r="8" s="458" customFormat="1" ht="17.1" customHeight="1" spans="1:256">
      <c r="A8" s="474" t="s">
        <v>93</v>
      </c>
      <c r="B8" s="102"/>
      <c r="C8" s="475" t="s">
        <v>94</v>
      </c>
      <c r="D8" s="436"/>
      <c r="E8" s="476" t="s">
        <v>95</v>
      </c>
      <c r="F8" s="473">
        <f>支出预算分类总表!I8</f>
        <v>982.62</v>
      </c>
      <c r="G8" s="477"/>
      <c r="H8" s="461"/>
      <c r="I8" s="461"/>
      <c r="J8" s="461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  <c r="AH8" s="463"/>
      <c r="AI8" s="463"/>
      <c r="AJ8" s="463"/>
      <c r="AK8" s="463"/>
      <c r="AL8" s="463"/>
      <c r="AM8" s="463"/>
      <c r="AN8" s="463"/>
      <c r="AO8" s="463"/>
      <c r="AP8" s="463"/>
      <c r="AQ8" s="463"/>
      <c r="AR8" s="463"/>
      <c r="AS8" s="463"/>
      <c r="AT8" s="463"/>
      <c r="AU8" s="463"/>
      <c r="AV8" s="463"/>
      <c r="AW8" s="463"/>
      <c r="AX8" s="463"/>
      <c r="AY8" s="463"/>
      <c r="AZ8" s="463"/>
      <c r="BA8" s="463"/>
      <c r="BB8" s="463"/>
      <c r="BC8" s="463"/>
      <c r="BD8" s="463"/>
      <c r="BE8" s="463"/>
      <c r="BF8" s="463"/>
      <c r="BG8" s="463"/>
      <c r="BH8" s="463"/>
      <c r="BI8" s="463"/>
      <c r="BJ8" s="463"/>
      <c r="BK8" s="463"/>
      <c r="BL8" s="463"/>
      <c r="BM8" s="463"/>
      <c r="BN8" s="463"/>
      <c r="BO8" s="463"/>
      <c r="BP8" s="463"/>
      <c r="BQ8" s="463"/>
      <c r="BR8" s="463"/>
      <c r="BS8" s="463"/>
      <c r="BT8" s="463"/>
      <c r="BU8" s="463"/>
      <c r="BV8" s="463"/>
      <c r="BW8" s="463"/>
      <c r="BX8" s="463"/>
      <c r="BY8" s="463"/>
      <c r="BZ8" s="463"/>
      <c r="CA8" s="463"/>
      <c r="CB8" s="463"/>
      <c r="CC8" s="463"/>
      <c r="CD8" s="463"/>
      <c r="CE8" s="463"/>
      <c r="CF8" s="463"/>
      <c r="CG8" s="463"/>
      <c r="CH8" s="463"/>
      <c r="CI8" s="463"/>
      <c r="CJ8" s="463"/>
      <c r="CK8" s="463"/>
      <c r="CL8" s="463"/>
      <c r="CM8" s="463"/>
      <c r="CN8" s="463"/>
      <c r="CO8" s="463"/>
      <c r="CP8" s="463"/>
      <c r="CQ8" s="463"/>
      <c r="CR8" s="463"/>
      <c r="CS8" s="463"/>
      <c r="CT8" s="463"/>
      <c r="CU8" s="463"/>
      <c r="CV8" s="463"/>
      <c r="CW8" s="463"/>
      <c r="CX8" s="463"/>
      <c r="CY8" s="463"/>
      <c r="CZ8" s="463"/>
      <c r="DA8" s="463"/>
      <c r="DB8" s="463"/>
      <c r="DC8" s="463"/>
      <c r="DD8" s="463"/>
      <c r="DE8" s="463"/>
      <c r="DF8" s="463"/>
      <c r="DG8" s="463"/>
      <c r="DH8" s="463"/>
      <c r="DI8" s="463"/>
      <c r="DJ8" s="463"/>
      <c r="DK8" s="463"/>
      <c r="DL8" s="463"/>
      <c r="DM8" s="463"/>
      <c r="DN8" s="463"/>
      <c r="DO8" s="463"/>
      <c r="DP8" s="463"/>
      <c r="DQ8" s="463"/>
      <c r="DR8" s="463"/>
      <c r="DS8" s="463"/>
      <c r="DT8" s="463"/>
      <c r="DU8" s="463"/>
      <c r="DV8" s="463"/>
      <c r="DW8" s="463"/>
      <c r="DX8" s="463"/>
      <c r="DY8" s="463"/>
      <c r="DZ8" s="463"/>
      <c r="EA8" s="463"/>
      <c r="EB8" s="463"/>
      <c r="EC8" s="463"/>
      <c r="ED8" s="463"/>
      <c r="EE8" s="463"/>
      <c r="EF8" s="463"/>
      <c r="EG8" s="463"/>
      <c r="EH8" s="463"/>
      <c r="EI8" s="463"/>
      <c r="EJ8" s="463"/>
      <c r="EK8" s="463"/>
      <c r="EL8" s="463"/>
      <c r="EM8" s="463"/>
      <c r="EN8" s="463"/>
      <c r="EO8" s="463"/>
      <c r="EP8" s="463"/>
      <c r="EQ8" s="463"/>
      <c r="ER8" s="463"/>
      <c r="ES8" s="463"/>
      <c r="ET8" s="463"/>
      <c r="EU8" s="463"/>
      <c r="EV8" s="463"/>
      <c r="EW8" s="463"/>
      <c r="EX8" s="463"/>
      <c r="EY8" s="463"/>
      <c r="EZ8" s="463"/>
      <c r="FA8" s="463"/>
      <c r="FB8" s="463"/>
      <c r="FC8" s="463"/>
      <c r="FD8" s="463"/>
      <c r="FE8" s="463"/>
      <c r="FF8" s="463"/>
      <c r="FG8" s="463"/>
      <c r="FH8" s="463"/>
      <c r="FI8" s="463"/>
      <c r="FJ8" s="463"/>
      <c r="FK8" s="463"/>
      <c r="FL8" s="463"/>
      <c r="FM8" s="463"/>
      <c r="FN8" s="463"/>
      <c r="FO8" s="463"/>
      <c r="FP8" s="463"/>
      <c r="FQ8" s="463"/>
      <c r="FR8" s="463"/>
      <c r="FS8" s="463"/>
      <c r="FT8" s="463"/>
      <c r="FU8" s="463"/>
      <c r="FV8" s="463"/>
      <c r="FW8" s="463"/>
      <c r="FX8" s="463"/>
      <c r="FY8" s="463"/>
      <c r="FZ8" s="463"/>
      <c r="GA8" s="463"/>
      <c r="GB8" s="463"/>
      <c r="GC8" s="463"/>
      <c r="GD8" s="463"/>
      <c r="GE8" s="463"/>
      <c r="GF8" s="463"/>
      <c r="GG8" s="463"/>
      <c r="GH8" s="463"/>
      <c r="GI8" s="463"/>
      <c r="GJ8" s="463"/>
      <c r="GK8" s="463"/>
      <c r="GL8" s="463"/>
      <c r="GM8" s="463"/>
      <c r="GN8" s="463"/>
      <c r="GO8" s="463"/>
      <c r="GP8" s="463"/>
      <c r="GQ8" s="463"/>
      <c r="GR8" s="463"/>
      <c r="GS8" s="463"/>
      <c r="GT8" s="463"/>
      <c r="GU8" s="463"/>
      <c r="GV8" s="463"/>
      <c r="GW8" s="463"/>
      <c r="GX8" s="463"/>
      <c r="GY8" s="463"/>
      <c r="GZ8" s="463"/>
      <c r="HA8" s="463"/>
      <c r="HB8" s="463"/>
      <c r="HC8" s="463"/>
      <c r="HD8" s="463"/>
      <c r="HE8" s="463"/>
      <c r="HF8" s="463"/>
      <c r="HG8" s="463"/>
      <c r="HH8" s="463"/>
      <c r="HI8" s="463"/>
      <c r="HJ8" s="463"/>
      <c r="HK8" s="463"/>
      <c r="HL8" s="463"/>
      <c r="HM8" s="463"/>
      <c r="HN8" s="463"/>
      <c r="HO8" s="463"/>
      <c r="HP8" s="463"/>
      <c r="HQ8" s="463"/>
      <c r="HR8" s="463"/>
      <c r="HS8" s="463"/>
      <c r="HT8" s="463"/>
      <c r="HU8" s="463"/>
      <c r="HV8" s="463"/>
      <c r="HW8" s="463"/>
      <c r="HX8" s="463"/>
      <c r="HY8" s="463"/>
      <c r="HZ8" s="463"/>
      <c r="IA8" s="463"/>
      <c r="IB8" s="463"/>
      <c r="IC8" s="463"/>
      <c r="ID8" s="463"/>
      <c r="IE8" s="463"/>
      <c r="IF8" s="463"/>
      <c r="IG8" s="463"/>
      <c r="IH8" s="463"/>
      <c r="II8" s="463"/>
      <c r="IJ8" s="463"/>
      <c r="IK8" s="463"/>
      <c r="IL8" s="463"/>
      <c r="IM8" s="463"/>
      <c r="IN8" s="463"/>
      <c r="IO8" s="463"/>
      <c r="IP8" s="463"/>
      <c r="IQ8" s="463"/>
      <c r="IR8" s="463"/>
      <c r="IS8" s="463"/>
      <c r="IT8" s="463"/>
      <c r="IU8" s="463"/>
      <c r="IV8" s="463"/>
    </row>
    <row r="9" s="458" customFormat="1" ht="17.1" customHeight="1" spans="1:256">
      <c r="A9" s="474" t="s">
        <v>96</v>
      </c>
      <c r="B9" s="478"/>
      <c r="C9" s="475" t="s">
        <v>97</v>
      </c>
      <c r="D9" s="436"/>
      <c r="E9" s="476" t="s">
        <v>98</v>
      </c>
      <c r="F9" s="102">
        <f>支出预算分类总表!J8</f>
        <v>327.28</v>
      </c>
      <c r="G9" s="461"/>
      <c r="H9" s="463"/>
      <c r="I9" s="461"/>
      <c r="J9" s="461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3"/>
      <c r="AF9" s="463"/>
      <c r="AG9" s="463"/>
      <c r="AH9" s="463"/>
      <c r="AI9" s="463"/>
      <c r="AJ9" s="463"/>
      <c r="AK9" s="463"/>
      <c r="AL9" s="463"/>
      <c r="AM9" s="463"/>
      <c r="AN9" s="463"/>
      <c r="AO9" s="463"/>
      <c r="AP9" s="463"/>
      <c r="AQ9" s="463"/>
      <c r="AR9" s="463"/>
      <c r="AS9" s="463"/>
      <c r="AT9" s="463"/>
      <c r="AU9" s="463"/>
      <c r="AV9" s="463"/>
      <c r="AW9" s="463"/>
      <c r="AX9" s="463"/>
      <c r="AY9" s="463"/>
      <c r="AZ9" s="463"/>
      <c r="BA9" s="463"/>
      <c r="BB9" s="463"/>
      <c r="BC9" s="463"/>
      <c r="BD9" s="463"/>
      <c r="BE9" s="463"/>
      <c r="BF9" s="463"/>
      <c r="BG9" s="463"/>
      <c r="BH9" s="463"/>
      <c r="BI9" s="463"/>
      <c r="BJ9" s="463"/>
      <c r="BK9" s="463"/>
      <c r="BL9" s="463"/>
      <c r="BM9" s="463"/>
      <c r="BN9" s="463"/>
      <c r="BO9" s="463"/>
      <c r="BP9" s="463"/>
      <c r="BQ9" s="463"/>
      <c r="BR9" s="463"/>
      <c r="BS9" s="463"/>
      <c r="BT9" s="463"/>
      <c r="BU9" s="463"/>
      <c r="BV9" s="463"/>
      <c r="BW9" s="463"/>
      <c r="BX9" s="463"/>
      <c r="BY9" s="463"/>
      <c r="BZ9" s="463"/>
      <c r="CA9" s="463"/>
      <c r="CB9" s="463"/>
      <c r="CC9" s="463"/>
      <c r="CD9" s="463"/>
      <c r="CE9" s="463"/>
      <c r="CF9" s="463"/>
      <c r="CG9" s="463"/>
      <c r="CH9" s="463"/>
      <c r="CI9" s="463"/>
      <c r="CJ9" s="463"/>
      <c r="CK9" s="463"/>
      <c r="CL9" s="463"/>
      <c r="CM9" s="463"/>
      <c r="CN9" s="463"/>
      <c r="CO9" s="463"/>
      <c r="CP9" s="463"/>
      <c r="CQ9" s="463"/>
      <c r="CR9" s="463"/>
      <c r="CS9" s="463"/>
      <c r="CT9" s="463"/>
      <c r="CU9" s="463"/>
      <c r="CV9" s="463"/>
      <c r="CW9" s="463"/>
      <c r="CX9" s="463"/>
      <c r="CY9" s="463"/>
      <c r="CZ9" s="463"/>
      <c r="DA9" s="463"/>
      <c r="DB9" s="463"/>
      <c r="DC9" s="463"/>
      <c r="DD9" s="463"/>
      <c r="DE9" s="463"/>
      <c r="DF9" s="463"/>
      <c r="DG9" s="463"/>
      <c r="DH9" s="463"/>
      <c r="DI9" s="463"/>
      <c r="DJ9" s="463"/>
      <c r="DK9" s="463"/>
      <c r="DL9" s="463"/>
      <c r="DM9" s="463"/>
      <c r="DN9" s="463"/>
      <c r="DO9" s="463"/>
      <c r="DP9" s="463"/>
      <c r="DQ9" s="463"/>
      <c r="DR9" s="463"/>
      <c r="DS9" s="463"/>
      <c r="DT9" s="463"/>
      <c r="DU9" s="463"/>
      <c r="DV9" s="463"/>
      <c r="DW9" s="463"/>
      <c r="DX9" s="463"/>
      <c r="DY9" s="463"/>
      <c r="DZ9" s="463"/>
      <c r="EA9" s="463"/>
      <c r="EB9" s="463"/>
      <c r="EC9" s="463"/>
      <c r="ED9" s="463"/>
      <c r="EE9" s="463"/>
      <c r="EF9" s="463"/>
      <c r="EG9" s="463"/>
      <c r="EH9" s="463"/>
      <c r="EI9" s="463"/>
      <c r="EJ9" s="463"/>
      <c r="EK9" s="463"/>
      <c r="EL9" s="463"/>
      <c r="EM9" s="463"/>
      <c r="EN9" s="463"/>
      <c r="EO9" s="463"/>
      <c r="EP9" s="463"/>
      <c r="EQ9" s="463"/>
      <c r="ER9" s="463"/>
      <c r="ES9" s="463"/>
      <c r="ET9" s="463"/>
      <c r="EU9" s="463"/>
      <c r="EV9" s="463"/>
      <c r="EW9" s="463"/>
      <c r="EX9" s="463"/>
      <c r="EY9" s="463"/>
      <c r="EZ9" s="463"/>
      <c r="FA9" s="463"/>
      <c r="FB9" s="463"/>
      <c r="FC9" s="463"/>
      <c r="FD9" s="463"/>
      <c r="FE9" s="463"/>
      <c r="FF9" s="463"/>
      <c r="FG9" s="463"/>
      <c r="FH9" s="463"/>
      <c r="FI9" s="463"/>
      <c r="FJ9" s="463"/>
      <c r="FK9" s="463"/>
      <c r="FL9" s="463"/>
      <c r="FM9" s="463"/>
      <c r="FN9" s="463"/>
      <c r="FO9" s="463"/>
      <c r="FP9" s="463"/>
      <c r="FQ9" s="463"/>
      <c r="FR9" s="463"/>
      <c r="FS9" s="463"/>
      <c r="FT9" s="463"/>
      <c r="FU9" s="463"/>
      <c r="FV9" s="463"/>
      <c r="FW9" s="463"/>
      <c r="FX9" s="463"/>
      <c r="FY9" s="463"/>
      <c r="FZ9" s="463"/>
      <c r="GA9" s="463"/>
      <c r="GB9" s="463"/>
      <c r="GC9" s="463"/>
      <c r="GD9" s="463"/>
      <c r="GE9" s="463"/>
      <c r="GF9" s="463"/>
      <c r="GG9" s="463"/>
      <c r="GH9" s="463"/>
      <c r="GI9" s="463"/>
      <c r="GJ9" s="463"/>
      <c r="GK9" s="463"/>
      <c r="GL9" s="463"/>
      <c r="GM9" s="463"/>
      <c r="GN9" s="463"/>
      <c r="GO9" s="463"/>
      <c r="GP9" s="463"/>
      <c r="GQ9" s="463"/>
      <c r="GR9" s="463"/>
      <c r="GS9" s="463"/>
      <c r="GT9" s="463"/>
      <c r="GU9" s="463"/>
      <c r="GV9" s="463"/>
      <c r="GW9" s="463"/>
      <c r="GX9" s="463"/>
      <c r="GY9" s="463"/>
      <c r="GZ9" s="463"/>
      <c r="HA9" s="463"/>
      <c r="HB9" s="463"/>
      <c r="HC9" s="463"/>
      <c r="HD9" s="463"/>
      <c r="HE9" s="463"/>
      <c r="HF9" s="463"/>
      <c r="HG9" s="463"/>
      <c r="HH9" s="463"/>
      <c r="HI9" s="463"/>
      <c r="HJ9" s="463"/>
      <c r="HK9" s="463"/>
      <c r="HL9" s="463"/>
      <c r="HM9" s="463"/>
      <c r="HN9" s="463"/>
      <c r="HO9" s="463"/>
      <c r="HP9" s="463"/>
      <c r="HQ9" s="463"/>
      <c r="HR9" s="463"/>
      <c r="HS9" s="463"/>
      <c r="HT9" s="463"/>
      <c r="HU9" s="463"/>
      <c r="HV9" s="463"/>
      <c r="HW9" s="463"/>
      <c r="HX9" s="463"/>
      <c r="HY9" s="463"/>
      <c r="HZ9" s="463"/>
      <c r="IA9" s="463"/>
      <c r="IB9" s="463"/>
      <c r="IC9" s="463"/>
      <c r="ID9" s="463"/>
      <c r="IE9" s="463"/>
      <c r="IF9" s="463"/>
      <c r="IG9" s="463"/>
      <c r="IH9" s="463"/>
      <c r="II9" s="463"/>
      <c r="IJ9" s="463"/>
      <c r="IK9" s="463"/>
      <c r="IL9" s="463"/>
      <c r="IM9" s="463"/>
      <c r="IN9" s="463"/>
      <c r="IO9" s="463"/>
      <c r="IP9" s="463"/>
      <c r="IQ9" s="463"/>
      <c r="IR9" s="463"/>
      <c r="IS9" s="463"/>
      <c r="IT9" s="463"/>
      <c r="IU9" s="463"/>
      <c r="IV9" s="463"/>
    </row>
    <row r="10" s="458" customFormat="1" ht="17.1" customHeight="1" spans="1:256">
      <c r="A10" s="479" t="s">
        <v>99</v>
      </c>
      <c r="B10" s="473">
        <v>48</v>
      </c>
      <c r="C10" s="475" t="s">
        <v>100</v>
      </c>
      <c r="D10" s="436"/>
      <c r="E10" s="86" t="s">
        <v>101</v>
      </c>
      <c r="F10" s="478"/>
      <c r="G10" s="463"/>
      <c r="H10" s="463"/>
      <c r="I10" s="463"/>
      <c r="J10" s="461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  <c r="AK10" s="463"/>
      <c r="AL10" s="463"/>
      <c r="AM10" s="463"/>
      <c r="AN10" s="463"/>
      <c r="AO10" s="463"/>
      <c r="AP10" s="463"/>
      <c r="AQ10" s="463"/>
      <c r="AR10" s="463"/>
      <c r="AS10" s="463"/>
      <c r="AT10" s="463"/>
      <c r="AU10" s="463"/>
      <c r="AV10" s="463"/>
      <c r="AW10" s="463"/>
      <c r="AX10" s="463"/>
      <c r="AY10" s="463"/>
      <c r="AZ10" s="463"/>
      <c r="BA10" s="463"/>
      <c r="BB10" s="463"/>
      <c r="BC10" s="463"/>
      <c r="BD10" s="463"/>
      <c r="BE10" s="463"/>
      <c r="BF10" s="463"/>
      <c r="BG10" s="463"/>
      <c r="BH10" s="463"/>
      <c r="BI10" s="463"/>
      <c r="BJ10" s="463"/>
      <c r="BK10" s="463"/>
      <c r="BL10" s="463"/>
      <c r="BM10" s="463"/>
      <c r="BN10" s="463"/>
      <c r="BO10" s="463"/>
      <c r="BP10" s="463"/>
      <c r="BQ10" s="463"/>
      <c r="BR10" s="463"/>
      <c r="BS10" s="463"/>
      <c r="BT10" s="463"/>
      <c r="BU10" s="463"/>
      <c r="BV10" s="463"/>
      <c r="BW10" s="463"/>
      <c r="BX10" s="463"/>
      <c r="BY10" s="463"/>
      <c r="BZ10" s="463"/>
      <c r="CA10" s="463"/>
      <c r="CB10" s="463"/>
      <c r="CC10" s="463"/>
      <c r="CD10" s="463"/>
      <c r="CE10" s="463"/>
      <c r="CF10" s="463"/>
      <c r="CG10" s="463"/>
      <c r="CH10" s="463"/>
      <c r="CI10" s="463"/>
      <c r="CJ10" s="463"/>
      <c r="CK10" s="463"/>
      <c r="CL10" s="463"/>
      <c r="CM10" s="463"/>
      <c r="CN10" s="463"/>
      <c r="CO10" s="463"/>
      <c r="CP10" s="463"/>
      <c r="CQ10" s="463"/>
      <c r="CR10" s="463"/>
      <c r="CS10" s="463"/>
      <c r="CT10" s="463"/>
      <c r="CU10" s="463"/>
      <c r="CV10" s="463"/>
      <c r="CW10" s="463"/>
      <c r="CX10" s="463"/>
      <c r="CY10" s="463"/>
      <c r="CZ10" s="463"/>
      <c r="DA10" s="463"/>
      <c r="DB10" s="463"/>
      <c r="DC10" s="463"/>
      <c r="DD10" s="463"/>
      <c r="DE10" s="463"/>
      <c r="DF10" s="463"/>
      <c r="DG10" s="463"/>
      <c r="DH10" s="463"/>
      <c r="DI10" s="463"/>
      <c r="DJ10" s="463"/>
      <c r="DK10" s="463"/>
      <c r="DL10" s="463"/>
      <c r="DM10" s="463"/>
      <c r="DN10" s="463"/>
      <c r="DO10" s="463"/>
      <c r="DP10" s="463"/>
      <c r="DQ10" s="463"/>
      <c r="DR10" s="463"/>
      <c r="DS10" s="463"/>
      <c r="DT10" s="463"/>
      <c r="DU10" s="463"/>
      <c r="DV10" s="463"/>
      <c r="DW10" s="463"/>
      <c r="DX10" s="463"/>
      <c r="DY10" s="463"/>
      <c r="DZ10" s="463"/>
      <c r="EA10" s="463"/>
      <c r="EB10" s="463"/>
      <c r="EC10" s="463"/>
      <c r="ED10" s="463"/>
      <c r="EE10" s="463"/>
      <c r="EF10" s="463"/>
      <c r="EG10" s="463"/>
      <c r="EH10" s="463"/>
      <c r="EI10" s="463"/>
      <c r="EJ10" s="463"/>
      <c r="EK10" s="463"/>
      <c r="EL10" s="463"/>
      <c r="EM10" s="463"/>
      <c r="EN10" s="463"/>
      <c r="EO10" s="463"/>
      <c r="EP10" s="463"/>
      <c r="EQ10" s="463"/>
      <c r="ER10" s="463"/>
      <c r="ES10" s="463"/>
      <c r="ET10" s="463"/>
      <c r="EU10" s="463"/>
      <c r="EV10" s="463"/>
      <c r="EW10" s="463"/>
      <c r="EX10" s="463"/>
      <c r="EY10" s="463"/>
      <c r="EZ10" s="463"/>
      <c r="FA10" s="463"/>
      <c r="FB10" s="463"/>
      <c r="FC10" s="463"/>
      <c r="FD10" s="463"/>
      <c r="FE10" s="463"/>
      <c r="FF10" s="463"/>
      <c r="FG10" s="463"/>
      <c r="FH10" s="463"/>
      <c r="FI10" s="463"/>
      <c r="FJ10" s="463"/>
      <c r="FK10" s="463"/>
      <c r="FL10" s="463"/>
      <c r="FM10" s="463"/>
      <c r="FN10" s="463"/>
      <c r="FO10" s="463"/>
      <c r="FP10" s="463"/>
      <c r="FQ10" s="463"/>
      <c r="FR10" s="463"/>
      <c r="FS10" s="463"/>
      <c r="FT10" s="463"/>
      <c r="FU10" s="463"/>
      <c r="FV10" s="463"/>
      <c r="FW10" s="463"/>
      <c r="FX10" s="463"/>
      <c r="FY10" s="463"/>
      <c r="FZ10" s="463"/>
      <c r="GA10" s="463"/>
      <c r="GB10" s="463"/>
      <c r="GC10" s="463"/>
      <c r="GD10" s="463"/>
      <c r="GE10" s="463"/>
      <c r="GF10" s="463"/>
      <c r="GG10" s="463"/>
      <c r="GH10" s="463"/>
      <c r="GI10" s="463"/>
      <c r="GJ10" s="463"/>
      <c r="GK10" s="463"/>
      <c r="GL10" s="463"/>
      <c r="GM10" s="463"/>
      <c r="GN10" s="463"/>
      <c r="GO10" s="463"/>
      <c r="GP10" s="463"/>
      <c r="GQ10" s="463"/>
      <c r="GR10" s="463"/>
      <c r="GS10" s="463"/>
      <c r="GT10" s="463"/>
      <c r="GU10" s="463"/>
      <c r="GV10" s="463"/>
      <c r="GW10" s="463"/>
      <c r="GX10" s="463"/>
      <c r="GY10" s="463"/>
      <c r="GZ10" s="463"/>
      <c r="HA10" s="463"/>
      <c r="HB10" s="463"/>
      <c r="HC10" s="463"/>
      <c r="HD10" s="463"/>
      <c r="HE10" s="463"/>
      <c r="HF10" s="463"/>
      <c r="HG10" s="463"/>
      <c r="HH10" s="463"/>
      <c r="HI10" s="463"/>
      <c r="HJ10" s="463"/>
      <c r="HK10" s="463"/>
      <c r="HL10" s="463"/>
      <c r="HM10" s="463"/>
      <c r="HN10" s="463"/>
      <c r="HO10" s="463"/>
      <c r="HP10" s="463"/>
      <c r="HQ10" s="463"/>
      <c r="HR10" s="463"/>
      <c r="HS10" s="463"/>
      <c r="HT10" s="463"/>
      <c r="HU10" s="463"/>
      <c r="HV10" s="463"/>
      <c r="HW10" s="463"/>
      <c r="HX10" s="463"/>
      <c r="HY10" s="463"/>
      <c r="HZ10" s="463"/>
      <c r="IA10" s="463"/>
      <c r="IB10" s="463"/>
      <c r="IC10" s="463"/>
      <c r="ID10" s="463"/>
      <c r="IE10" s="463"/>
      <c r="IF10" s="463"/>
      <c r="IG10" s="463"/>
      <c r="IH10" s="463"/>
      <c r="II10" s="463"/>
      <c r="IJ10" s="463"/>
      <c r="IK10" s="463"/>
      <c r="IL10" s="463"/>
      <c r="IM10" s="463"/>
      <c r="IN10" s="463"/>
      <c r="IO10" s="463"/>
      <c r="IP10" s="463"/>
      <c r="IQ10" s="463"/>
      <c r="IR10" s="463"/>
      <c r="IS10" s="463"/>
      <c r="IT10" s="463"/>
      <c r="IU10" s="463"/>
      <c r="IV10" s="463"/>
    </row>
    <row r="11" s="458" customFormat="1" ht="17.1" customHeight="1" spans="1:256">
      <c r="A11" s="480" t="s">
        <v>102</v>
      </c>
      <c r="B11" s="473">
        <f>SUM(B12:B13)</f>
        <v>4177.85</v>
      </c>
      <c r="C11" s="475" t="s">
        <v>103</v>
      </c>
      <c r="D11" s="436"/>
      <c r="E11" s="481" t="s">
        <v>104</v>
      </c>
      <c r="F11" s="102">
        <f>SUM(F12:F21)</f>
        <v>3601.23</v>
      </c>
      <c r="G11" s="463"/>
      <c r="H11" s="463"/>
      <c r="I11" s="461"/>
      <c r="J11" s="461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  <c r="AK11" s="463"/>
      <c r="AL11" s="463"/>
      <c r="AM11" s="463"/>
      <c r="AN11" s="463"/>
      <c r="AO11" s="463"/>
      <c r="AP11" s="463"/>
      <c r="AQ11" s="463"/>
      <c r="AR11" s="463"/>
      <c r="AS11" s="463"/>
      <c r="AT11" s="463"/>
      <c r="AU11" s="463"/>
      <c r="AV11" s="463"/>
      <c r="AW11" s="463"/>
      <c r="AX11" s="463"/>
      <c r="AY11" s="463"/>
      <c r="AZ11" s="463"/>
      <c r="BA11" s="463"/>
      <c r="BB11" s="463"/>
      <c r="BC11" s="463"/>
      <c r="BD11" s="463"/>
      <c r="BE11" s="463"/>
      <c r="BF11" s="463"/>
      <c r="BG11" s="463"/>
      <c r="BH11" s="463"/>
      <c r="BI11" s="463"/>
      <c r="BJ11" s="463"/>
      <c r="BK11" s="463"/>
      <c r="BL11" s="463"/>
      <c r="BM11" s="463"/>
      <c r="BN11" s="463"/>
      <c r="BO11" s="463"/>
      <c r="BP11" s="463"/>
      <c r="BQ11" s="463"/>
      <c r="BR11" s="463"/>
      <c r="BS11" s="463"/>
      <c r="BT11" s="463"/>
      <c r="BU11" s="463"/>
      <c r="BV11" s="463"/>
      <c r="BW11" s="463"/>
      <c r="BX11" s="463"/>
      <c r="BY11" s="463"/>
      <c r="BZ11" s="463"/>
      <c r="CA11" s="463"/>
      <c r="CB11" s="463"/>
      <c r="CC11" s="463"/>
      <c r="CD11" s="463"/>
      <c r="CE11" s="463"/>
      <c r="CF11" s="463"/>
      <c r="CG11" s="463"/>
      <c r="CH11" s="463"/>
      <c r="CI11" s="463"/>
      <c r="CJ11" s="463"/>
      <c r="CK11" s="463"/>
      <c r="CL11" s="463"/>
      <c r="CM11" s="463"/>
      <c r="CN11" s="463"/>
      <c r="CO11" s="463"/>
      <c r="CP11" s="463"/>
      <c r="CQ11" s="463"/>
      <c r="CR11" s="463"/>
      <c r="CS11" s="463"/>
      <c r="CT11" s="463"/>
      <c r="CU11" s="463"/>
      <c r="CV11" s="463"/>
      <c r="CW11" s="463"/>
      <c r="CX11" s="463"/>
      <c r="CY11" s="463"/>
      <c r="CZ11" s="463"/>
      <c r="DA11" s="463"/>
      <c r="DB11" s="463"/>
      <c r="DC11" s="463"/>
      <c r="DD11" s="463"/>
      <c r="DE11" s="463"/>
      <c r="DF11" s="463"/>
      <c r="DG11" s="463"/>
      <c r="DH11" s="463"/>
      <c r="DI11" s="463"/>
      <c r="DJ11" s="463"/>
      <c r="DK11" s="463"/>
      <c r="DL11" s="463"/>
      <c r="DM11" s="463"/>
      <c r="DN11" s="463"/>
      <c r="DO11" s="463"/>
      <c r="DP11" s="463"/>
      <c r="DQ11" s="463"/>
      <c r="DR11" s="463"/>
      <c r="DS11" s="463"/>
      <c r="DT11" s="463"/>
      <c r="DU11" s="463"/>
      <c r="DV11" s="463"/>
      <c r="DW11" s="463"/>
      <c r="DX11" s="463"/>
      <c r="DY11" s="463"/>
      <c r="DZ11" s="463"/>
      <c r="EA11" s="463"/>
      <c r="EB11" s="463"/>
      <c r="EC11" s="463"/>
      <c r="ED11" s="463"/>
      <c r="EE11" s="463"/>
      <c r="EF11" s="463"/>
      <c r="EG11" s="463"/>
      <c r="EH11" s="463"/>
      <c r="EI11" s="463"/>
      <c r="EJ11" s="463"/>
      <c r="EK11" s="463"/>
      <c r="EL11" s="463"/>
      <c r="EM11" s="463"/>
      <c r="EN11" s="463"/>
      <c r="EO11" s="463"/>
      <c r="EP11" s="463"/>
      <c r="EQ11" s="463"/>
      <c r="ER11" s="463"/>
      <c r="ES11" s="463"/>
      <c r="ET11" s="463"/>
      <c r="EU11" s="463"/>
      <c r="EV11" s="463"/>
      <c r="EW11" s="463"/>
      <c r="EX11" s="463"/>
      <c r="EY11" s="463"/>
      <c r="EZ11" s="463"/>
      <c r="FA11" s="463"/>
      <c r="FB11" s="463"/>
      <c r="FC11" s="463"/>
      <c r="FD11" s="463"/>
      <c r="FE11" s="463"/>
      <c r="FF11" s="463"/>
      <c r="FG11" s="463"/>
      <c r="FH11" s="463"/>
      <c r="FI11" s="463"/>
      <c r="FJ11" s="463"/>
      <c r="FK11" s="463"/>
      <c r="FL11" s="463"/>
      <c r="FM11" s="463"/>
      <c r="FN11" s="463"/>
      <c r="FO11" s="463"/>
      <c r="FP11" s="463"/>
      <c r="FQ11" s="463"/>
      <c r="FR11" s="463"/>
      <c r="FS11" s="463"/>
      <c r="FT11" s="463"/>
      <c r="FU11" s="463"/>
      <c r="FV11" s="463"/>
      <c r="FW11" s="463"/>
      <c r="FX11" s="463"/>
      <c r="FY11" s="463"/>
      <c r="FZ11" s="463"/>
      <c r="GA11" s="463"/>
      <c r="GB11" s="463"/>
      <c r="GC11" s="463"/>
      <c r="GD11" s="463"/>
      <c r="GE11" s="463"/>
      <c r="GF11" s="463"/>
      <c r="GG11" s="463"/>
      <c r="GH11" s="463"/>
      <c r="GI11" s="463"/>
      <c r="GJ11" s="463"/>
      <c r="GK11" s="463"/>
      <c r="GL11" s="463"/>
      <c r="GM11" s="463"/>
      <c r="GN11" s="463"/>
      <c r="GO11" s="463"/>
      <c r="GP11" s="463"/>
      <c r="GQ11" s="463"/>
      <c r="GR11" s="463"/>
      <c r="GS11" s="463"/>
      <c r="GT11" s="463"/>
      <c r="GU11" s="463"/>
      <c r="GV11" s="463"/>
      <c r="GW11" s="463"/>
      <c r="GX11" s="463"/>
      <c r="GY11" s="463"/>
      <c r="GZ11" s="463"/>
      <c r="HA11" s="463"/>
      <c r="HB11" s="463"/>
      <c r="HC11" s="463"/>
      <c r="HD11" s="463"/>
      <c r="HE11" s="463"/>
      <c r="HF11" s="463"/>
      <c r="HG11" s="463"/>
      <c r="HH11" s="463"/>
      <c r="HI11" s="463"/>
      <c r="HJ11" s="463"/>
      <c r="HK11" s="463"/>
      <c r="HL11" s="463"/>
      <c r="HM11" s="463"/>
      <c r="HN11" s="463"/>
      <c r="HO11" s="463"/>
      <c r="HP11" s="463"/>
      <c r="HQ11" s="463"/>
      <c r="HR11" s="463"/>
      <c r="HS11" s="463"/>
      <c r="HT11" s="463"/>
      <c r="HU11" s="463"/>
      <c r="HV11" s="463"/>
      <c r="HW11" s="463"/>
      <c r="HX11" s="463"/>
      <c r="HY11" s="463"/>
      <c r="HZ11" s="463"/>
      <c r="IA11" s="463"/>
      <c r="IB11" s="463"/>
      <c r="IC11" s="463"/>
      <c r="ID11" s="463"/>
      <c r="IE11" s="463"/>
      <c r="IF11" s="463"/>
      <c r="IG11" s="463"/>
      <c r="IH11" s="463"/>
      <c r="II11" s="463"/>
      <c r="IJ11" s="463"/>
      <c r="IK11" s="463"/>
      <c r="IL11" s="463"/>
      <c r="IM11" s="463"/>
      <c r="IN11" s="463"/>
      <c r="IO11" s="463"/>
      <c r="IP11" s="463"/>
      <c r="IQ11" s="463"/>
      <c r="IR11" s="463"/>
      <c r="IS11" s="463"/>
      <c r="IT11" s="463"/>
      <c r="IU11" s="463"/>
      <c r="IV11" s="463"/>
    </row>
    <row r="12" s="458" customFormat="1" ht="17.1" customHeight="1" spans="1:256">
      <c r="A12" s="480" t="s">
        <v>105</v>
      </c>
      <c r="B12" s="473">
        <v>4177.85</v>
      </c>
      <c r="C12" s="475" t="s">
        <v>106</v>
      </c>
      <c r="D12" s="436"/>
      <c r="E12" s="476" t="s">
        <v>107</v>
      </c>
      <c r="F12" s="482">
        <f>支出预算分类总表!L8</f>
        <v>0</v>
      </c>
      <c r="G12" s="461"/>
      <c r="H12" s="461"/>
      <c r="I12" s="461"/>
      <c r="J12" s="461"/>
      <c r="K12" s="463"/>
      <c r="L12" s="463"/>
      <c r="M12" s="463"/>
      <c r="N12" s="463"/>
      <c r="O12" s="463"/>
      <c r="P12" s="463">
        <v>0</v>
      </c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463"/>
      <c r="AO12" s="463"/>
      <c r="AP12" s="463"/>
      <c r="AQ12" s="463"/>
      <c r="AR12" s="463"/>
      <c r="AS12" s="463"/>
      <c r="AT12" s="463"/>
      <c r="AU12" s="463"/>
      <c r="AV12" s="463"/>
      <c r="AW12" s="463"/>
      <c r="AX12" s="463"/>
      <c r="AY12" s="463"/>
      <c r="AZ12" s="463"/>
      <c r="BA12" s="463"/>
      <c r="BB12" s="463"/>
      <c r="BC12" s="463"/>
      <c r="BD12" s="463"/>
      <c r="BE12" s="463"/>
      <c r="BF12" s="463"/>
      <c r="BG12" s="463"/>
      <c r="BH12" s="463"/>
      <c r="BI12" s="463"/>
      <c r="BJ12" s="463"/>
      <c r="BK12" s="463"/>
      <c r="BL12" s="463"/>
      <c r="BM12" s="463"/>
      <c r="BN12" s="463"/>
      <c r="BO12" s="463"/>
      <c r="BP12" s="463"/>
      <c r="BQ12" s="463"/>
      <c r="BR12" s="463"/>
      <c r="BS12" s="463"/>
      <c r="BT12" s="463"/>
      <c r="BU12" s="463"/>
      <c r="BV12" s="463"/>
      <c r="BW12" s="463"/>
      <c r="BX12" s="463"/>
      <c r="BY12" s="463"/>
      <c r="BZ12" s="463"/>
      <c r="CA12" s="463"/>
      <c r="CB12" s="463"/>
      <c r="CC12" s="463"/>
      <c r="CD12" s="463"/>
      <c r="CE12" s="463"/>
      <c r="CF12" s="463"/>
      <c r="CG12" s="463"/>
      <c r="CH12" s="463"/>
      <c r="CI12" s="463"/>
      <c r="CJ12" s="463"/>
      <c r="CK12" s="463"/>
      <c r="CL12" s="463"/>
      <c r="CM12" s="463"/>
      <c r="CN12" s="463"/>
      <c r="CO12" s="463"/>
      <c r="CP12" s="463"/>
      <c r="CQ12" s="463"/>
      <c r="CR12" s="463"/>
      <c r="CS12" s="463"/>
      <c r="CT12" s="463"/>
      <c r="CU12" s="463"/>
      <c r="CV12" s="463"/>
      <c r="CW12" s="463"/>
      <c r="CX12" s="463"/>
      <c r="CY12" s="463"/>
      <c r="CZ12" s="463"/>
      <c r="DA12" s="463"/>
      <c r="DB12" s="463"/>
      <c r="DC12" s="463"/>
      <c r="DD12" s="463"/>
      <c r="DE12" s="463"/>
      <c r="DF12" s="463"/>
      <c r="DG12" s="463"/>
      <c r="DH12" s="463"/>
      <c r="DI12" s="463"/>
      <c r="DJ12" s="463"/>
      <c r="DK12" s="463"/>
      <c r="DL12" s="463"/>
      <c r="DM12" s="463"/>
      <c r="DN12" s="463"/>
      <c r="DO12" s="463"/>
      <c r="DP12" s="463"/>
      <c r="DQ12" s="463"/>
      <c r="DR12" s="463"/>
      <c r="DS12" s="463"/>
      <c r="DT12" s="463"/>
      <c r="DU12" s="463"/>
      <c r="DV12" s="463"/>
      <c r="DW12" s="463"/>
      <c r="DX12" s="463"/>
      <c r="DY12" s="463"/>
      <c r="DZ12" s="463"/>
      <c r="EA12" s="463"/>
      <c r="EB12" s="463"/>
      <c r="EC12" s="463"/>
      <c r="ED12" s="463"/>
      <c r="EE12" s="463"/>
      <c r="EF12" s="463"/>
      <c r="EG12" s="463"/>
      <c r="EH12" s="463"/>
      <c r="EI12" s="463"/>
      <c r="EJ12" s="463"/>
      <c r="EK12" s="463"/>
      <c r="EL12" s="463"/>
      <c r="EM12" s="463"/>
      <c r="EN12" s="463"/>
      <c r="EO12" s="463"/>
      <c r="EP12" s="463"/>
      <c r="EQ12" s="463"/>
      <c r="ER12" s="463"/>
      <c r="ES12" s="463"/>
      <c r="ET12" s="463"/>
      <c r="EU12" s="463"/>
      <c r="EV12" s="463"/>
      <c r="EW12" s="463"/>
      <c r="EX12" s="463"/>
      <c r="EY12" s="463"/>
      <c r="EZ12" s="463"/>
      <c r="FA12" s="463"/>
      <c r="FB12" s="463"/>
      <c r="FC12" s="463"/>
      <c r="FD12" s="463"/>
      <c r="FE12" s="463"/>
      <c r="FF12" s="463"/>
      <c r="FG12" s="463"/>
      <c r="FH12" s="463"/>
      <c r="FI12" s="463"/>
      <c r="FJ12" s="463"/>
      <c r="FK12" s="463"/>
      <c r="FL12" s="463"/>
      <c r="FM12" s="463"/>
      <c r="FN12" s="463"/>
      <c r="FO12" s="463"/>
      <c r="FP12" s="463"/>
      <c r="FQ12" s="463"/>
      <c r="FR12" s="463"/>
      <c r="FS12" s="463"/>
      <c r="FT12" s="463"/>
      <c r="FU12" s="463"/>
      <c r="FV12" s="463"/>
      <c r="FW12" s="463"/>
      <c r="FX12" s="463"/>
      <c r="FY12" s="463"/>
      <c r="FZ12" s="463"/>
      <c r="GA12" s="463"/>
      <c r="GB12" s="463"/>
      <c r="GC12" s="463"/>
      <c r="GD12" s="463"/>
      <c r="GE12" s="463"/>
      <c r="GF12" s="463"/>
      <c r="GG12" s="463"/>
      <c r="GH12" s="463"/>
      <c r="GI12" s="463"/>
      <c r="GJ12" s="463"/>
      <c r="GK12" s="463"/>
      <c r="GL12" s="463"/>
      <c r="GM12" s="463"/>
      <c r="GN12" s="463"/>
      <c r="GO12" s="463"/>
      <c r="GP12" s="463"/>
      <c r="GQ12" s="463"/>
      <c r="GR12" s="463"/>
      <c r="GS12" s="463"/>
      <c r="GT12" s="463"/>
      <c r="GU12" s="463"/>
      <c r="GV12" s="463"/>
      <c r="GW12" s="463"/>
      <c r="GX12" s="463"/>
      <c r="GY12" s="463"/>
      <c r="GZ12" s="463"/>
      <c r="HA12" s="463"/>
      <c r="HB12" s="463"/>
      <c r="HC12" s="463"/>
      <c r="HD12" s="463"/>
      <c r="HE12" s="463"/>
      <c r="HF12" s="463"/>
      <c r="HG12" s="463"/>
      <c r="HH12" s="463"/>
      <c r="HI12" s="463"/>
      <c r="HJ12" s="463"/>
      <c r="HK12" s="463"/>
      <c r="HL12" s="463"/>
      <c r="HM12" s="463"/>
      <c r="HN12" s="463"/>
      <c r="HO12" s="463"/>
      <c r="HP12" s="463"/>
      <c r="HQ12" s="463"/>
      <c r="HR12" s="463"/>
      <c r="HS12" s="463"/>
      <c r="HT12" s="463"/>
      <c r="HU12" s="463"/>
      <c r="HV12" s="463"/>
      <c r="HW12" s="463"/>
      <c r="HX12" s="463"/>
      <c r="HY12" s="463"/>
      <c r="HZ12" s="463"/>
      <c r="IA12" s="463"/>
      <c r="IB12" s="463"/>
      <c r="IC12" s="463"/>
      <c r="ID12" s="463"/>
      <c r="IE12" s="463"/>
      <c r="IF12" s="463"/>
      <c r="IG12" s="463"/>
      <c r="IH12" s="463"/>
      <c r="II12" s="463"/>
      <c r="IJ12" s="463"/>
      <c r="IK12" s="463"/>
      <c r="IL12" s="463"/>
      <c r="IM12" s="463"/>
      <c r="IN12" s="463"/>
      <c r="IO12" s="463"/>
      <c r="IP12" s="463"/>
      <c r="IQ12" s="463"/>
      <c r="IR12" s="463"/>
      <c r="IS12" s="463"/>
      <c r="IT12" s="463"/>
      <c r="IU12" s="463"/>
      <c r="IV12" s="463"/>
    </row>
    <row r="13" s="458" customFormat="1" ht="17.1" customHeight="1" spans="1:256">
      <c r="A13" s="480" t="s">
        <v>108</v>
      </c>
      <c r="B13" s="473"/>
      <c r="C13" s="483" t="s">
        <v>109</v>
      </c>
      <c r="D13" s="436">
        <v>34.29</v>
      </c>
      <c r="E13" s="476" t="s">
        <v>110</v>
      </c>
      <c r="F13" s="482">
        <v>187.64</v>
      </c>
      <c r="G13" s="461"/>
      <c r="H13" s="463"/>
      <c r="I13" s="461"/>
      <c r="J13" s="461"/>
      <c r="K13" s="461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463"/>
      <c r="BB13" s="463"/>
      <c r="BC13" s="463"/>
      <c r="BD13" s="463"/>
      <c r="BE13" s="463"/>
      <c r="BF13" s="463"/>
      <c r="BG13" s="463"/>
      <c r="BH13" s="463"/>
      <c r="BI13" s="463"/>
      <c r="BJ13" s="463"/>
      <c r="BK13" s="463"/>
      <c r="BL13" s="463"/>
      <c r="BM13" s="463"/>
      <c r="BN13" s="463"/>
      <c r="BO13" s="463"/>
      <c r="BP13" s="463"/>
      <c r="BQ13" s="463"/>
      <c r="BR13" s="463"/>
      <c r="BS13" s="463"/>
      <c r="BT13" s="463"/>
      <c r="BU13" s="463"/>
      <c r="BV13" s="463"/>
      <c r="BW13" s="463"/>
      <c r="BX13" s="463"/>
      <c r="BY13" s="463"/>
      <c r="BZ13" s="463"/>
      <c r="CA13" s="463"/>
      <c r="CB13" s="463"/>
      <c r="CC13" s="463"/>
      <c r="CD13" s="463"/>
      <c r="CE13" s="463"/>
      <c r="CF13" s="463"/>
      <c r="CG13" s="463"/>
      <c r="CH13" s="463"/>
      <c r="CI13" s="463"/>
      <c r="CJ13" s="463"/>
      <c r="CK13" s="463"/>
      <c r="CL13" s="463"/>
      <c r="CM13" s="463"/>
      <c r="CN13" s="463"/>
      <c r="CO13" s="463"/>
      <c r="CP13" s="463"/>
      <c r="CQ13" s="463"/>
      <c r="CR13" s="463"/>
      <c r="CS13" s="463"/>
      <c r="CT13" s="463"/>
      <c r="CU13" s="463"/>
      <c r="CV13" s="463"/>
      <c r="CW13" s="463"/>
      <c r="CX13" s="463"/>
      <c r="CY13" s="463"/>
      <c r="CZ13" s="463"/>
      <c r="DA13" s="463"/>
      <c r="DB13" s="463"/>
      <c r="DC13" s="463"/>
      <c r="DD13" s="463"/>
      <c r="DE13" s="463"/>
      <c r="DF13" s="463"/>
      <c r="DG13" s="463"/>
      <c r="DH13" s="463"/>
      <c r="DI13" s="463"/>
      <c r="DJ13" s="463"/>
      <c r="DK13" s="463"/>
      <c r="DL13" s="463"/>
      <c r="DM13" s="463"/>
      <c r="DN13" s="463"/>
      <c r="DO13" s="463"/>
      <c r="DP13" s="463"/>
      <c r="DQ13" s="463"/>
      <c r="DR13" s="463"/>
      <c r="DS13" s="463"/>
      <c r="DT13" s="463"/>
      <c r="DU13" s="463"/>
      <c r="DV13" s="463"/>
      <c r="DW13" s="463"/>
      <c r="DX13" s="463"/>
      <c r="DY13" s="463"/>
      <c r="DZ13" s="463"/>
      <c r="EA13" s="463"/>
      <c r="EB13" s="463"/>
      <c r="EC13" s="463"/>
      <c r="ED13" s="463"/>
      <c r="EE13" s="463"/>
      <c r="EF13" s="463"/>
      <c r="EG13" s="463"/>
      <c r="EH13" s="463"/>
      <c r="EI13" s="463"/>
      <c r="EJ13" s="463"/>
      <c r="EK13" s="463"/>
      <c r="EL13" s="463"/>
      <c r="EM13" s="463"/>
      <c r="EN13" s="463"/>
      <c r="EO13" s="463"/>
      <c r="EP13" s="463"/>
      <c r="EQ13" s="463"/>
      <c r="ER13" s="463"/>
      <c r="ES13" s="463"/>
      <c r="ET13" s="463"/>
      <c r="EU13" s="463"/>
      <c r="EV13" s="463"/>
      <c r="EW13" s="463"/>
      <c r="EX13" s="463"/>
      <c r="EY13" s="463"/>
      <c r="EZ13" s="463"/>
      <c r="FA13" s="463"/>
      <c r="FB13" s="463"/>
      <c r="FC13" s="463"/>
      <c r="FD13" s="463"/>
      <c r="FE13" s="463"/>
      <c r="FF13" s="463"/>
      <c r="FG13" s="463"/>
      <c r="FH13" s="463"/>
      <c r="FI13" s="463"/>
      <c r="FJ13" s="463"/>
      <c r="FK13" s="463"/>
      <c r="FL13" s="463"/>
      <c r="FM13" s="463"/>
      <c r="FN13" s="463"/>
      <c r="FO13" s="463"/>
      <c r="FP13" s="463"/>
      <c r="FQ13" s="463"/>
      <c r="FR13" s="463"/>
      <c r="FS13" s="463"/>
      <c r="FT13" s="463"/>
      <c r="FU13" s="463"/>
      <c r="FV13" s="463"/>
      <c r="FW13" s="463"/>
      <c r="FX13" s="463"/>
      <c r="FY13" s="463"/>
      <c r="FZ13" s="463"/>
      <c r="GA13" s="463"/>
      <c r="GB13" s="463"/>
      <c r="GC13" s="463"/>
      <c r="GD13" s="463"/>
      <c r="GE13" s="463"/>
      <c r="GF13" s="463"/>
      <c r="GG13" s="463"/>
      <c r="GH13" s="463"/>
      <c r="GI13" s="463"/>
      <c r="GJ13" s="463"/>
      <c r="GK13" s="463"/>
      <c r="GL13" s="463"/>
      <c r="GM13" s="463"/>
      <c r="GN13" s="463"/>
      <c r="GO13" s="463"/>
      <c r="GP13" s="463"/>
      <c r="GQ13" s="463"/>
      <c r="GR13" s="463"/>
      <c r="GS13" s="463"/>
      <c r="GT13" s="463"/>
      <c r="GU13" s="463"/>
      <c r="GV13" s="463"/>
      <c r="GW13" s="463"/>
      <c r="GX13" s="463"/>
      <c r="GY13" s="463"/>
      <c r="GZ13" s="463"/>
      <c r="HA13" s="463"/>
      <c r="HB13" s="463"/>
      <c r="HC13" s="463"/>
      <c r="HD13" s="463"/>
      <c r="HE13" s="463"/>
      <c r="HF13" s="463"/>
      <c r="HG13" s="463"/>
      <c r="HH13" s="463"/>
      <c r="HI13" s="463"/>
      <c r="HJ13" s="463"/>
      <c r="HK13" s="463"/>
      <c r="HL13" s="463"/>
      <c r="HM13" s="463"/>
      <c r="HN13" s="463"/>
      <c r="HO13" s="463"/>
      <c r="HP13" s="463"/>
      <c r="HQ13" s="463"/>
      <c r="HR13" s="463"/>
      <c r="HS13" s="463"/>
      <c r="HT13" s="463"/>
      <c r="HU13" s="463"/>
      <c r="HV13" s="463"/>
      <c r="HW13" s="463"/>
      <c r="HX13" s="463"/>
      <c r="HY13" s="463"/>
      <c r="HZ13" s="463"/>
      <c r="IA13" s="463"/>
      <c r="IB13" s="463"/>
      <c r="IC13" s="463"/>
      <c r="ID13" s="463"/>
      <c r="IE13" s="463"/>
      <c r="IF13" s="463"/>
      <c r="IG13" s="463"/>
      <c r="IH13" s="463"/>
      <c r="II13" s="463"/>
      <c r="IJ13" s="463"/>
      <c r="IK13" s="463"/>
      <c r="IL13" s="463"/>
      <c r="IM13" s="463"/>
      <c r="IN13" s="463"/>
      <c r="IO13" s="463"/>
      <c r="IP13" s="463"/>
      <c r="IQ13" s="463"/>
      <c r="IR13" s="463"/>
      <c r="IS13" s="463"/>
      <c r="IT13" s="463"/>
      <c r="IU13" s="463"/>
      <c r="IV13" s="463"/>
    </row>
    <row r="14" s="458" customFormat="1" ht="17.1" customHeight="1" spans="1:256">
      <c r="A14" s="484" t="s">
        <v>111</v>
      </c>
      <c r="B14" s="473"/>
      <c r="C14" s="483" t="s">
        <v>112</v>
      </c>
      <c r="D14" s="436"/>
      <c r="E14" s="476" t="s">
        <v>113</v>
      </c>
      <c r="F14" s="482">
        <v>20</v>
      </c>
      <c r="G14" s="463"/>
      <c r="H14" s="463"/>
      <c r="I14" s="461"/>
      <c r="J14" s="461"/>
      <c r="K14" s="463"/>
      <c r="L14" s="461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3"/>
      <c r="AP14" s="463"/>
      <c r="AQ14" s="463"/>
      <c r="AR14" s="463"/>
      <c r="AS14" s="463"/>
      <c r="AT14" s="463"/>
      <c r="AU14" s="463"/>
      <c r="AV14" s="463"/>
      <c r="AW14" s="463"/>
      <c r="AX14" s="463"/>
      <c r="AY14" s="463"/>
      <c r="AZ14" s="463"/>
      <c r="BA14" s="463"/>
      <c r="BB14" s="463"/>
      <c r="BC14" s="463"/>
      <c r="BD14" s="463"/>
      <c r="BE14" s="463"/>
      <c r="BF14" s="463"/>
      <c r="BG14" s="463"/>
      <c r="BH14" s="463"/>
      <c r="BI14" s="463"/>
      <c r="BJ14" s="463"/>
      <c r="BK14" s="463"/>
      <c r="BL14" s="463"/>
      <c r="BM14" s="463"/>
      <c r="BN14" s="463"/>
      <c r="BO14" s="463"/>
      <c r="BP14" s="463"/>
      <c r="BQ14" s="463"/>
      <c r="BR14" s="463"/>
      <c r="BS14" s="463"/>
      <c r="BT14" s="463"/>
      <c r="BU14" s="463"/>
      <c r="BV14" s="463"/>
      <c r="BW14" s="463"/>
      <c r="BX14" s="463"/>
      <c r="BY14" s="463"/>
      <c r="BZ14" s="463"/>
      <c r="CA14" s="463"/>
      <c r="CB14" s="463"/>
      <c r="CC14" s="463"/>
      <c r="CD14" s="463"/>
      <c r="CE14" s="463"/>
      <c r="CF14" s="463"/>
      <c r="CG14" s="463"/>
      <c r="CH14" s="463"/>
      <c r="CI14" s="463"/>
      <c r="CJ14" s="463"/>
      <c r="CK14" s="463"/>
      <c r="CL14" s="463"/>
      <c r="CM14" s="463"/>
      <c r="CN14" s="463"/>
      <c r="CO14" s="463"/>
      <c r="CP14" s="463"/>
      <c r="CQ14" s="463"/>
      <c r="CR14" s="463"/>
      <c r="CS14" s="463"/>
      <c r="CT14" s="463"/>
      <c r="CU14" s="463"/>
      <c r="CV14" s="463"/>
      <c r="CW14" s="463"/>
      <c r="CX14" s="463"/>
      <c r="CY14" s="463"/>
      <c r="CZ14" s="463"/>
      <c r="DA14" s="463"/>
      <c r="DB14" s="463"/>
      <c r="DC14" s="463"/>
      <c r="DD14" s="463"/>
      <c r="DE14" s="463"/>
      <c r="DF14" s="463"/>
      <c r="DG14" s="463"/>
      <c r="DH14" s="463"/>
      <c r="DI14" s="463"/>
      <c r="DJ14" s="463"/>
      <c r="DK14" s="463"/>
      <c r="DL14" s="463"/>
      <c r="DM14" s="463"/>
      <c r="DN14" s="463"/>
      <c r="DO14" s="463"/>
      <c r="DP14" s="463"/>
      <c r="DQ14" s="463"/>
      <c r="DR14" s="463"/>
      <c r="DS14" s="463"/>
      <c r="DT14" s="463"/>
      <c r="DU14" s="463"/>
      <c r="DV14" s="463"/>
      <c r="DW14" s="463"/>
      <c r="DX14" s="463"/>
      <c r="DY14" s="463"/>
      <c r="DZ14" s="463"/>
      <c r="EA14" s="463"/>
      <c r="EB14" s="463"/>
      <c r="EC14" s="463"/>
      <c r="ED14" s="463"/>
      <c r="EE14" s="463"/>
      <c r="EF14" s="463"/>
      <c r="EG14" s="463"/>
      <c r="EH14" s="463"/>
      <c r="EI14" s="463"/>
      <c r="EJ14" s="463"/>
      <c r="EK14" s="463"/>
      <c r="EL14" s="463"/>
      <c r="EM14" s="463"/>
      <c r="EN14" s="463"/>
      <c r="EO14" s="463"/>
      <c r="EP14" s="463"/>
      <c r="EQ14" s="463"/>
      <c r="ER14" s="463"/>
      <c r="ES14" s="463"/>
      <c r="ET14" s="463"/>
      <c r="EU14" s="463"/>
      <c r="EV14" s="463"/>
      <c r="EW14" s="463"/>
      <c r="EX14" s="463"/>
      <c r="EY14" s="463"/>
      <c r="EZ14" s="463"/>
      <c r="FA14" s="463"/>
      <c r="FB14" s="463"/>
      <c r="FC14" s="463"/>
      <c r="FD14" s="463"/>
      <c r="FE14" s="463"/>
      <c r="FF14" s="463"/>
      <c r="FG14" s="463"/>
      <c r="FH14" s="463"/>
      <c r="FI14" s="463"/>
      <c r="FJ14" s="463"/>
      <c r="FK14" s="463"/>
      <c r="FL14" s="463"/>
      <c r="FM14" s="463"/>
      <c r="FN14" s="463"/>
      <c r="FO14" s="463"/>
      <c r="FP14" s="463"/>
      <c r="FQ14" s="463"/>
      <c r="FR14" s="463"/>
      <c r="FS14" s="463"/>
      <c r="FT14" s="463"/>
      <c r="FU14" s="463"/>
      <c r="FV14" s="463"/>
      <c r="FW14" s="463"/>
      <c r="FX14" s="463"/>
      <c r="FY14" s="463"/>
      <c r="FZ14" s="463"/>
      <c r="GA14" s="463"/>
      <c r="GB14" s="463"/>
      <c r="GC14" s="463"/>
      <c r="GD14" s="463"/>
      <c r="GE14" s="463"/>
      <c r="GF14" s="463"/>
      <c r="GG14" s="463"/>
      <c r="GH14" s="463"/>
      <c r="GI14" s="463"/>
      <c r="GJ14" s="463"/>
      <c r="GK14" s="463"/>
      <c r="GL14" s="463"/>
      <c r="GM14" s="463"/>
      <c r="GN14" s="463"/>
      <c r="GO14" s="463"/>
      <c r="GP14" s="463"/>
      <c r="GQ14" s="463"/>
      <c r="GR14" s="463"/>
      <c r="GS14" s="463"/>
      <c r="GT14" s="463"/>
      <c r="GU14" s="463"/>
      <c r="GV14" s="463"/>
      <c r="GW14" s="463"/>
      <c r="GX14" s="463"/>
      <c r="GY14" s="463"/>
      <c r="GZ14" s="463"/>
      <c r="HA14" s="463"/>
      <c r="HB14" s="463"/>
      <c r="HC14" s="463"/>
      <c r="HD14" s="463"/>
      <c r="HE14" s="463"/>
      <c r="HF14" s="463"/>
      <c r="HG14" s="463"/>
      <c r="HH14" s="463"/>
      <c r="HI14" s="463"/>
      <c r="HJ14" s="463"/>
      <c r="HK14" s="463"/>
      <c r="HL14" s="463"/>
      <c r="HM14" s="463"/>
      <c r="HN14" s="463"/>
      <c r="HO14" s="463"/>
      <c r="HP14" s="463"/>
      <c r="HQ14" s="463"/>
      <c r="HR14" s="463"/>
      <c r="HS14" s="463"/>
      <c r="HT14" s="463"/>
      <c r="HU14" s="463"/>
      <c r="HV14" s="463"/>
      <c r="HW14" s="463"/>
      <c r="HX14" s="463"/>
      <c r="HY14" s="463"/>
      <c r="HZ14" s="463"/>
      <c r="IA14" s="463"/>
      <c r="IB14" s="463"/>
      <c r="IC14" s="463"/>
      <c r="ID14" s="463"/>
      <c r="IE14" s="463"/>
      <c r="IF14" s="463"/>
      <c r="IG14" s="463"/>
      <c r="IH14" s="463"/>
      <c r="II14" s="463"/>
      <c r="IJ14" s="463"/>
      <c r="IK14" s="463"/>
      <c r="IL14" s="463"/>
      <c r="IM14" s="463"/>
      <c r="IN14" s="463"/>
      <c r="IO14" s="463"/>
      <c r="IP14" s="463"/>
      <c r="IQ14" s="463"/>
      <c r="IR14" s="463"/>
      <c r="IS14" s="463"/>
      <c r="IT14" s="463"/>
      <c r="IU14" s="463"/>
      <c r="IV14" s="463"/>
    </row>
    <row r="15" s="458" customFormat="1" ht="17.1" customHeight="1" spans="1:256">
      <c r="A15" s="485" t="s">
        <v>114</v>
      </c>
      <c r="B15" s="473"/>
      <c r="C15" s="483" t="s">
        <v>115</v>
      </c>
      <c r="D15" s="436"/>
      <c r="E15" s="481" t="s">
        <v>116</v>
      </c>
      <c r="F15" s="482"/>
      <c r="G15" s="461"/>
      <c r="H15" s="461"/>
      <c r="I15" s="461"/>
      <c r="J15" s="463"/>
      <c r="K15" s="461"/>
      <c r="L15" s="461"/>
      <c r="M15" s="461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  <c r="AZ15" s="463"/>
      <c r="BA15" s="463"/>
      <c r="BB15" s="463"/>
      <c r="BC15" s="463"/>
      <c r="BD15" s="463"/>
      <c r="BE15" s="463"/>
      <c r="BF15" s="463"/>
      <c r="BG15" s="463"/>
      <c r="BH15" s="463"/>
      <c r="BI15" s="463"/>
      <c r="BJ15" s="463"/>
      <c r="BK15" s="463"/>
      <c r="BL15" s="463"/>
      <c r="BM15" s="463"/>
      <c r="BN15" s="463"/>
      <c r="BO15" s="463"/>
      <c r="BP15" s="463"/>
      <c r="BQ15" s="463"/>
      <c r="BR15" s="463"/>
      <c r="BS15" s="463"/>
      <c r="BT15" s="463"/>
      <c r="BU15" s="463"/>
      <c r="BV15" s="463"/>
      <c r="BW15" s="463"/>
      <c r="BX15" s="463"/>
      <c r="BY15" s="463"/>
      <c r="BZ15" s="463"/>
      <c r="CA15" s="463"/>
      <c r="CB15" s="463"/>
      <c r="CC15" s="463"/>
      <c r="CD15" s="463"/>
      <c r="CE15" s="463"/>
      <c r="CF15" s="463"/>
      <c r="CG15" s="463"/>
      <c r="CH15" s="463"/>
      <c r="CI15" s="463"/>
      <c r="CJ15" s="463"/>
      <c r="CK15" s="463"/>
      <c r="CL15" s="463"/>
      <c r="CM15" s="463"/>
      <c r="CN15" s="463"/>
      <c r="CO15" s="463"/>
      <c r="CP15" s="463"/>
      <c r="CQ15" s="463"/>
      <c r="CR15" s="463"/>
      <c r="CS15" s="463"/>
      <c r="CT15" s="463"/>
      <c r="CU15" s="463"/>
      <c r="CV15" s="463"/>
      <c r="CW15" s="463"/>
      <c r="CX15" s="463"/>
      <c r="CY15" s="463"/>
      <c r="CZ15" s="463"/>
      <c r="DA15" s="463"/>
      <c r="DB15" s="463"/>
      <c r="DC15" s="463"/>
      <c r="DD15" s="463"/>
      <c r="DE15" s="463"/>
      <c r="DF15" s="463"/>
      <c r="DG15" s="463"/>
      <c r="DH15" s="463"/>
      <c r="DI15" s="463"/>
      <c r="DJ15" s="463"/>
      <c r="DK15" s="463"/>
      <c r="DL15" s="463"/>
      <c r="DM15" s="463"/>
      <c r="DN15" s="463"/>
      <c r="DO15" s="463"/>
      <c r="DP15" s="463"/>
      <c r="DQ15" s="463"/>
      <c r="DR15" s="463"/>
      <c r="DS15" s="463"/>
      <c r="DT15" s="463"/>
      <c r="DU15" s="463"/>
      <c r="DV15" s="463"/>
      <c r="DW15" s="463"/>
      <c r="DX15" s="463"/>
      <c r="DY15" s="463"/>
      <c r="DZ15" s="463"/>
      <c r="EA15" s="463"/>
      <c r="EB15" s="463"/>
      <c r="EC15" s="463"/>
      <c r="ED15" s="463"/>
      <c r="EE15" s="463"/>
      <c r="EF15" s="463"/>
      <c r="EG15" s="463"/>
      <c r="EH15" s="463"/>
      <c r="EI15" s="463"/>
      <c r="EJ15" s="463"/>
      <c r="EK15" s="463"/>
      <c r="EL15" s="463"/>
      <c r="EM15" s="463"/>
      <c r="EN15" s="463"/>
      <c r="EO15" s="463"/>
      <c r="EP15" s="463"/>
      <c r="EQ15" s="463"/>
      <c r="ER15" s="463"/>
      <c r="ES15" s="463"/>
      <c r="ET15" s="463"/>
      <c r="EU15" s="463"/>
      <c r="EV15" s="463"/>
      <c r="EW15" s="463"/>
      <c r="EX15" s="463"/>
      <c r="EY15" s="463"/>
      <c r="EZ15" s="463"/>
      <c r="FA15" s="463"/>
      <c r="FB15" s="463"/>
      <c r="FC15" s="463"/>
      <c r="FD15" s="463"/>
      <c r="FE15" s="463"/>
      <c r="FF15" s="463"/>
      <c r="FG15" s="463"/>
      <c r="FH15" s="463"/>
      <c r="FI15" s="463"/>
      <c r="FJ15" s="463"/>
      <c r="FK15" s="463"/>
      <c r="FL15" s="463"/>
      <c r="FM15" s="463"/>
      <c r="FN15" s="463"/>
      <c r="FO15" s="463"/>
      <c r="FP15" s="463"/>
      <c r="FQ15" s="463"/>
      <c r="FR15" s="463"/>
      <c r="FS15" s="463"/>
      <c r="FT15" s="463"/>
      <c r="FU15" s="463"/>
      <c r="FV15" s="463"/>
      <c r="FW15" s="463"/>
      <c r="FX15" s="463"/>
      <c r="FY15" s="463"/>
      <c r="FZ15" s="463"/>
      <c r="GA15" s="463"/>
      <c r="GB15" s="463"/>
      <c r="GC15" s="463"/>
      <c r="GD15" s="463"/>
      <c r="GE15" s="463"/>
      <c r="GF15" s="463"/>
      <c r="GG15" s="463"/>
      <c r="GH15" s="463"/>
      <c r="GI15" s="463"/>
      <c r="GJ15" s="463"/>
      <c r="GK15" s="463"/>
      <c r="GL15" s="463"/>
      <c r="GM15" s="463"/>
      <c r="GN15" s="463"/>
      <c r="GO15" s="463"/>
      <c r="GP15" s="463"/>
      <c r="GQ15" s="463"/>
      <c r="GR15" s="463"/>
      <c r="GS15" s="463"/>
      <c r="GT15" s="463"/>
      <c r="GU15" s="463"/>
      <c r="GV15" s="463"/>
      <c r="GW15" s="463"/>
      <c r="GX15" s="463"/>
      <c r="GY15" s="463"/>
      <c r="GZ15" s="463"/>
      <c r="HA15" s="463"/>
      <c r="HB15" s="463"/>
      <c r="HC15" s="463"/>
      <c r="HD15" s="463"/>
      <c r="HE15" s="463"/>
      <c r="HF15" s="463"/>
      <c r="HG15" s="463"/>
      <c r="HH15" s="463"/>
      <c r="HI15" s="463"/>
      <c r="HJ15" s="463"/>
      <c r="HK15" s="463"/>
      <c r="HL15" s="463"/>
      <c r="HM15" s="463"/>
      <c r="HN15" s="463"/>
      <c r="HO15" s="463"/>
      <c r="HP15" s="463"/>
      <c r="HQ15" s="463"/>
      <c r="HR15" s="463"/>
      <c r="HS15" s="463"/>
      <c r="HT15" s="463"/>
      <c r="HU15" s="463"/>
      <c r="HV15" s="463"/>
      <c r="HW15" s="463"/>
      <c r="HX15" s="463"/>
      <c r="HY15" s="463"/>
      <c r="HZ15" s="463"/>
      <c r="IA15" s="463"/>
      <c r="IB15" s="463"/>
      <c r="IC15" s="463"/>
      <c r="ID15" s="463"/>
      <c r="IE15" s="463"/>
      <c r="IF15" s="463"/>
      <c r="IG15" s="463"/>
      <c r="IH15" s="463"/>
      <c r="II15" s="463"/>
      <c r="IJ15" s="463"/>
      <c r="IK15" s="463"/>
      <c r="IL15" s="463"/>
      <c r="IM15" s="463"/>
      <c r="IN15" s="463"/>
      <c r="IO15" s="463"/>
      <c r="IP15" s="463"/>
      <c r="IQ15" s="463"/>
      <c r="IR15" s="463"/>
      <c r="IS15" s="463"/>
      <c r="IT15" s="463"/>
      <c r="IU15" s="463"/>
      <c r="IV15" s="463"/>
    </row>
    <row r="16" s="458" customFormat="1" ht="17.1" customHeight="1" spans="1:256">
      <c r="A16" s="480"/>
      <c r="B16" s="473"/>
      <c r="C16" s="483" t="s">
        <v>117</v>
      </c>
      <c r="D16" s="436"/>
      <c r="E16" s="86" t="s">
        <v>118</v>
      </c>
      <c r="F16" s="478"/>
      <c r="G16" s="463"/>
      <c r="H16" s="463"/>
      <c r="I16" s="463"/>
      <c r="J16" s="463"/>
      <c r="K16" s="461"/>
      <c r="L16" s="461"/>
      <c r="M16" s="461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  <c r="AK16" s="463"/>
      <c r="AL16" s="463"/>
      <c r="AM16" s="463"/>
      <c r="AN16" s="463"/>
      <c r="AO16" s="463"/>
      <c r="AP16" s="463"/>
      <c r="AQ16" s="463"/>
      <c r="AR16" s="463"/>
      <c r="AS16" s="463"/>
      <c r="AT16" s="463"/>
      <c r="AU16" s="463"/>
      <c r="AV16" s="463"/>
      <c r="AW16" s="463"/>
      <c r="AX16" s="463"/>
      <c r="AY16" s="463"/>
      <c r="AZ16" s="463"/>
      <c r="BA16" s="463"/>
      <c r="BB16" s="463"/>
      <c r="BC16" s="463"/>
      <c r="BD16" s="463"/>
      <c r="BE16" s="463"/>
      <c r="BF16" s="463"/>
      <c r="BG16" s="463"/>
      <c r="BH16" s="463"/>
      <c r="BI16" s="463"/>
      <c r="BJ16" s="463"/>
      <c r="BK16" s="463"/>
      <c r="BL16" s="463"/>
      <c r="BM16" s="463"/>
      <c r="BN16" s="463"/>
      <c r="BO16" s="463"/>
      <c r="BP16" s="463"/>
      <c r="BQ16" s="463"/>
      <c r="BR16" s="463"/>
      <c r="BS16" s="463"/>
      <c r="BT16" s="463"/>
      <c r="BU16" s="463"/>
      <c r="BV16" s="463"/>
      <c r="BW16" s="463"/>
      <c r="BX16" s="463"/>
      <c r="BY16" s="463"/>
      <c r="BZ16" s="463"/>
      <c r="CA16" s="463"/>
      <c r="CB16" s="463"/>
      <c r="CC16" s="463"/>
      <c r="CD16" s="463"/>
      <c r="CE16" s="463"/>
      <c r="CF16" s="463"/>
      <c r="CG16" s="463"/>
      <c r="CH16" s="463"/>
      <c r="CI16" s="463"/>
      <c r="CJ16" s="463"/>
      <c r="CK16" s="463"/>
      <c r="CL16" s="463"/>
      <c r="CM16" s="463"/>
      <c r="CN16" s="463"/>
      <c r="CO16" s="463"/>
      <c r="CP16" s="463"/>
      <c r="CQ16" s="463"/>
      <c r="CR16" s="463"/>
      <c r="CS16" s="463"/>
      <c r="CT16" s="463"/>
      <c r="CU16" s="463"/>
      <c r="CV16" s="463"/>
      <c r="CW16" s="463"/>
      <c r="CX16" s="463"/>
      <c r="CY16" s="463"/>
      <c r="CZ16" s="463"/>
      <c r="DA16" s="463"/>
      <c r="DB16" s="463"/>
      <c r="DC16" s="463"/>
      <c r="DD16" s="463"/>
      <c r="DE16" s="463"/>
      <c r="DF16" s="463"/>
      <c r="DG16" s="463"/>
      <c r="DH16" s="463"/>
      <c r="DI16" s="463"/>
      <c r="DJ16" s="463"/>
      <c r="DK16" s="463"/>
      <c r="DL16" s="463"/>
      <c r="DM16" s="463"/>
      <c r="DN16" s="463"/>
      <c r="DO16" s="463"/>
      <c r="DP16" s="463"/>
      <c r="DQ16" s="463"/>
      <c r="DR16" s="463"/>
      <c r="DS16" s="463"/>
      <c r="DT16" s="463"/>
      <c r="DU16" s="463"/>
      <c r="DV16" s="463"/>
      <c r="DW16" s="463"/>
      <c r="DX16" s="463"/>
      <c r="DY16" s="463"/>
      <c r="DZ16" s="463"/>
      <c r="EA16" s="463"/>
      <c r="EB16" s="463"/>
      <c r="EC16" s="463"/>
      <c r="ED16" s="463"/>
      <c r="EE16" s="463"/>
      <c r="EF16" s="463"/>
      <c r="EG16" s="463"/>
      <c r="EH16" s="463"/>
      <c r="EI16" s="463"/>
      <c r="EJ16" s="463"/>
      <c r="EK16" s="463"/>
      <c r="EL16" s="463"/>
      <c r="EM16" s="463"/>
      <c r="EN16" s="463"/>
      <c r="EO16" s="463"/>
      <c r="EP16" s="463"/>
      <c r="EQ16" s="463"/>
      <c r="ER16" s="463"/>
      <c r="ES16" s="463"/>
      <c r="ET16" s="463"/>
      <c r="EU16" s="463"/>
      <c r="EV16" s="463"/>
      <c r="EW16" s="463"/>
      <c r="EX16" s="463"/>
      <c r="EY16" s="463"/>
      <c r="EZ16" s="463"/>
      <c r="FA16" s="463"/>
      <c r="FB16" s="463"/>
      <c r="FC16" s="463"/>
      <c r="FD16" s="463"/>
      <c r="FE16" s="463"/>
      <c r="FF16" s="463"/>
      <c r="FG16" s="463"/>
      <c r="FH16" s="463"/>
      <c r="FI16" s="463"/>
      <c r="FJ16" s="463"/>
      <c r="FK16" s="463"/>
      <c r="FL16" s="463"/>
      <c r="FM16" s="463"/>
      <c r="FN16" s="463"/>
      <c r="FO16" s="463"/>
      <c r="FP16" s="463"/>
      <c r="FQ16" s="463"/>
      <c r="FR16" s="463"/>
      <c r="FS16" s="463"/>
      <c r="FT16" s="463"/>
      <c r="FU16" s="463"/>
      <c r="FV16" s="463"/>
      <c r="FW16" s="463"/>
      <c r="FX16" s="463"/>
      <c r="FY16" s="463"/>
      <c r="FZ16" s="463"/>
      <c r="GA16" s="463"/>
      <c r="GB16" s="463"/>
      <c r="GC16" s="463"/>
      <c r="GD16" s="463"/>
      <c r="GE16" s="463"/>
      <c r="GF16" s="463"/>
      <c r="GG16" s="463"/>
      <c r="GH16" s="463"/>
      <c r="GI16" s="463"/>
      <c r="GJ16" s="463"/>
      <c r="GK16" s="463"/>
      <c r="GL16" s="463"/>
      <c r="GM16" s="463"/>
      <c r="GN16" s="463"/>
      <c r="GO16" s="463"/>
      <c r="GP16" s="463"/>
      <c r="GQ16" s="463"/>
      <c r="GR16" s="463"/>
      <c r="GS16" s="463"/>
      <c r="GT16" s="463"/>
      <c r="GU16" s="463"/>
      <c r="GV16" s="463"/>
      <c r="GW16" s="463"/>
      <c r="GX16" s="463"/>
      <c r="GY16" s="463"/>
      <c r="GZ16" s="463"/>
      <c r="HA16" s="463"/>
      <c r="HB16" s="463"/>
      <c r="HC16" s="463"/>
      <c r="HD16" s="463"/>
      <c r="HE16" s="463"/>
      <c r="HF16" s="463"/>
      <c r="HG16" s="463"/>
      <c r="HH16" s="463"/>
      <c r="HI16" s="463"/>
      <c r="HJ16" s="463"/>
      <c r="HK16" s="463"/>
      <c r="HL16" s="463"/>
      <c r="HM16" s="463"/>
      <c r="HN16" s="463"/>
      <c r="HO16" s="463"/>
      <c r="HP16" s="463"/>
      <c r="HQ16" s="463"/>
      <c r="HR16" s="463"/>
      <c r="HS16" s="463"/>
      <c r="HT16" s="463"/>
      <c r="HU16" s="463"/>
      <c r="HV16" s="463"/>
      <c r="HW16" s="463"/>
      <c r="HX16" s="463"/>
      <c r="HY16" s="463"/>
      <c r="HZ16" s="463"/>
      <c r="IA16" s="463"/>
      <c r="IB16" s="463"/>
      <c r="IC16" s="463"/>
      <c r="ID16" s="463"/>
      <c r="IE16" s="463"/>
      <c r="IF16" s="463"/>
      <c r="IG16" s="463"/>
      <c r="IH16" s="463"/>
      <c r="II16" s="463"/>
      <c r="IJ16" s="463"/>
      <c r="IK16" s="463"/>
      <c r="IL16" s="463"/>
      <c r="IM16" s="463"/>
      <c r="IN16" s="463"/>
      <c r="IO16" s="463"/>
      <c r="IP16" s="463"/>
      <c r="IQ16" s="463"/>
      <c r="IR16" s="463"/>
      <c r="IS16" s="463"/>
      <c r="IT16" s="463"/>
      <c r="IU16" s="463"/>
      <c r="IV16" s="463"/>
    </row>
    <row r="17" s="458" customFormat="1" ht="17.1" customHeight="1" spans="1:256">
      <c r="A17" s="480"/>
      <c r="B17" s="102"/>
      <c r="C17" s="483" t="s">
        <v>119</v>
      </c>
      <c r="D17" s="436">
        <v>271.84</v>
      </c>
      <c r="E17" s="476" t="s">
        <v>120</v>
      </c>
      <c r="F17" s="102">
        <v>0</v>
      </c>
      <c r="G17" s="461"/>
      <c r="H17" s="461"/>
      <c r="I17" s="461"/>
      <c r="J17" s="461"/>
      <c r="K17" s="461"/>
      <c r="L17" s="463"/>
      <c r="M17" s="461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  <c r="AK17" s="463"/>
      <c r="AL17" s="463"/>
      <c r="AM17" s="463"/>
      <c r="AN17" s="463"/>
      <c r="AO17" s="463"/>
      <c r="AP17" s="463"/>
      <c r="AQ17" s="463"/>
      <c r="AR17" s="463"/>
      <c r="AS17" s="463"/>
      <c r="AT17" s="463"/>
      <c r="AU17" s="463"/>
      <c r="AV17" s="463"/>
      <c r="AW17" s="463"/>
      <c r="AX17" s="463"/>
      <c r="AY17" s="463"/>
      <c r="AZ17" s="463"/>
      <c r="BA17" s="463"/>
      <c r="BB17" s="463"/>
      <c r="BC17" s="463"/>
      <c r="BD17" s="463"/>
      <c r="BE17" s="463"/>
      <c r="BF17" s="463"/>
      <c r="BG17" s="463"/>
      <c r="BH17" s="463"/>
      <c r="BI17" s="463"/>
      <c r="BJ17" s="463"/>
      <c r="BK17" s="463"/>
      <c r="BL17" s="463"/>
      <c r="BM17" s="463"/>
      <c r="BN17" s="463"/>
      <c r="BO17" s="463"/>
      <c r="BP17" s="463"/>
      <c r="BQ17" s="463"/>
      <c r="BR17" s="463"/>
      <c r="BS17" s="463"/>
      <c r="BT17" s="463"/>
      <c r="BU17" s="463"/>
      <c r="BV17" s="463"/>
      <c r="BW17" s="463"/>
      <c r="BX17" s="463"/>
      <c r="BY17" s="463"/>
      <c r="BZ17" s="463"/>
      <c r="CA17" s="463"/>
      <c r="CB17" s="463"/>
      <c r="CC17" s="463"/>
      <c r="CD17" s="463"/>
      <c r="CE17" s="463"/>
      <c r="CF17" s="463"/>
      <c r="CG17" s="463"/>
      <c r="CH17" s="463"/>
      <c r="CI17" s="463"/>
      <c r="CJ17" s="463"/>
      <c r="CK17" s="463"/>
      <c r="CL17" s="463"/>
      <c r="CM17" s="463"/>
      <c r="CN17" s="463"/>
      <c r="CO17" s="463"/>
      <c r="CP17" s="463"/>
      <c r="CQ17" s="463"/>
      <c r="CR17" s="463"/>
      <c r="CS17" s="463"/>
      <c r="CT17" s="463"/>
      <c r="CU17" s="463"/>
      <c r="CV17" s="463"/>
      <c r="CW17" s="463"/>
      <c r="CX17" s="463"/>
      <c r="CY17" s="463"/>
      <c r="CZ17" s="463"/>
      <c r="DA17" s="463"/>
      <c r="DB17" s="463"/>
      <c r="DC17" s="463"/>
      <c r="DD17" s="463"/>
      <c r="DE17" s="463"/>
      <c r="DF17" s="463"/>
      <c r="DG17" s="463"/>
      <c r="DH17" s="463"/>
      <c r="DI17" s="463"/>
      <c r="DJ17" s="463"/>
      <c r="DK17" s="463"/>
      <c r="DL17" s="463"/>
      <c r="DM17" s="463"/>
      <c r="DN17" s="463"/>
      <c r="DO17" s="463"/>
      <c r="DP17" s="463"/>
      <c r="DQ17" s="463"/>
      <c r="DR17" s="463"/>
      <c r="DS17" s="463"/>
      <c r="DT17" s="463"/>
      <c r="DU17" s="463"/>
      <c r="DV17" s="463"/>
      <c r="DW17" s="463"/>
      <c r="DX17" s="463"/>
      <c r="DY17" s="463"/>
      <c r="DZ17" s="463"/>
      <c r="EA17" s="463"/>
      <c r="EB17" s="463"/>
      <c r="EC17" s="463"/>
      <c r="ED17" s="463"/>
      <c r="EE17" s="463"/>
      <c r="EF17" s="463"/>
      <c r="EG17" s="463"/>
      <c r="EH17" s="463"/>
      <c r="EI17" s="463"/>
      <c r="EJ17" s="463"/>
      <c r="EK17" s="463"/>
      <c r="EL17" s="463"/>
      <c r="EM17" s="463"/>
      <c r="EN17" s="463"/>
      <c r="EO17" s="463"/>
      <c r="EP17" s="463"/>
      <c r="EQ17" s="463"/>
      <c r="ER17" s="463"/>
      <c r="ES17" s="463"/>
      <c r="ET17" s="463"/>
      <c r="EU17" s="463"/>
      <c r="EV17" s="463"/>
      <c r="EW17" s="463"/>
      <c r="EX17" s="463"/>
      <c r="EY17" s="463"/>
      <c r="EZ17" s="463"/>
      <c r="FA17" s="463"/>
      <c r="FB17" s="463"/>
      <c r="FC17" s="463"/>
      <c r="FD17" s="463"/>
      <c r="FE17" s="463"/>
      <c r="FF17" s="463"/>
      <c r="FG17" s="463"/>
      <c r="FH17" s="463"/>
      <c r="FI17" s="463"/>
      <c r="FJ17" s="463"/>
      <c r="FK17" s="463"/>
      <c r="FL17" s="463"/>
      <c r="FM17" s="463"/>
      <c r="FN17" s="463"/>
      <c r="FO17" s="463"/>
      <c r="FP17" s="463"/>
      <c r="FQ17" s="463"/>
      <c r="FR17" s="463"/>
      <c r="FS17" s="463"/>
      <c r="FT17" s="463"/>
      <c r="FU17" s="463"/>
      <c r="FV17" s="463"/>
      <c r="FW17" s="463"/>
      <c r="FX17" s="463"/>
      <c r="FY17" s="463"/>
      <c r="FZ17" s="463"/>
      <c r="GA17" s="463"/>
      <c r="GB17" s="463"/>
      <c r="GC17" s="463"/>
      <c r="GD17" s="463"/>
      <c r="GE17" s="463"/>
      <c r="GF17" s="463"/>
      <c r="GG17" s="463"/>
      <c r="GH17" s="463"/>
      <c r="GI17" s="463"/>
      <c r="GJ17" s="463"/>
      <c r="GK17" s="463"/>
      <c r="GL17" s="463"/>
      <c r="GM17" s="463"/>
      <c r="GN17" s="463"/>
      <c r="GO17" s="463"/>
      <c r="GP17" s="463"/>
      <c r="GQ17" s="463"/>
      <c r="GR17" s="463"/>
      <c r="GS17" s="463"/>
      <c r="GT17" s="463"/>
      <c r="GU17" s="463"/>
      <c r="GV17" s="463"/>
      <c r="GW17" s="463"/>
      <c r="GX17" s="463"/>
      <c r="GY17" s="463"/>
      <c r="GZ17" s="463"/>
      <c r="HA17" s="463"/>
      <c r="HB17" s="463"/>
      <c r="HC17" s="463"/>
      <c r="HD17" s="463"/>
      <c r="HE17" s="463"/>
      <c r="HF17" s="463"/>
      <c r="HG17" s="463"/>
      <c r="HH17" s="463"/>
      <c r="HI17" s="463"/>
      <c r="HJ17" s="463"/>
      <c r="HK17" s="463"/>
      <c r="HL17" s="463"/>
      <c r="HM17" s="463"/>
      <c r="HN17" s="463"/>
      <c r="HO17" s="463"/>
      <c r="HP17" s="463"/>
      <c r="HQ17" s="463"/>
      <c r="HR17" s="463"/>
      <c r="HS17" s="463"/>
      <c r="HT17" s="463"/>
      <c r="HU17" s="463"/>
      <c r="HV17" s="463"/>
      <c r="HW17" s="463"/>
      <c r="HX17" s="463"/>
      <c r="HY17" s="463"/>
      <c r="HZ17" s="463"/>
      <c r="IA17" s="463"/>
      <c r="IB17" s="463"/>
      <c r="IC17" s="463"/>
      <c r="ID17" s="463"/>
      <c r="IE17" s="463"/>
      <c r="IF17" s="463"/>
      <c r="IG17" s="463"/>
      <c r="IH17" s="463"/>
      <c r="II17" s="463"/>
      <c r="IJ17" s="463"/>
      <c r="IK17" s="463"/>
      <c r="IL17" s="463"/>
      <c r="IM17" s="463"/>
      <c r="IN17" s="463"/>
      <c r="IO17" s="463"/>
      <c r="IP17" s="463"/>
      <c r="IQ17" s="463"/>
      <c r="IR17" s="463"/>
      <c r="IS17" s="463"/>
      <c r="IT17" s="463"/>
      <c r="IU17" s="463"/>
      <c r="IV17" s="463"/>
    </row>
    <row r="18" s="458" customFormat="1" ht="17.1" customHeight="1" spans="1:256">
      <c r="A18" s="486"/>
      <c r="B18" s="482"/>
      <c r="C18" s="487" t="s">
        <v>121</v>
      </c>
      <c r="D18" s="488">
        <v>1328.54</v>
      </c>
      <c r="E18" s="86" t="s">
        <v>122</v>
      </c>
      <c r="F18" s="482">
        <v>1217</v>
      </c>
      <c r="G18" s="461"/>
      <c r="H18" s="463"/>
      <c r="I18" s="463"/>
      <c r="J18" s="463"/>
      <c r="K18" s="463"/>
      <c r="L18" s="463"/>
      <c r="M18" s="461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3"/>
      <c r="AP18" s="463"/>
      <c r="AQ18" s="463"/>
      <c r="AR18" s="463"/>
      <c r="AS18" s="463"/>
      <c r="AT18" s="463"/>
      <c r="AU18" s="463"/>
      <c r="AV18" s="463"/>
      <c r="AW18" s="463"/>
      <c r="AX18" s="463"/>
      <c r="AY18" s="463"/>
      <c r="AZ18" s="463"/>
      <c r="BA18" s="463"/>
      <c r="BB18" s="463"/>
      <c r="BC18" s="463"/>
      <c r="BD18" s="463"/>
      <c r="BE18" s="463"/>
      <c r="BF18" s="463"/>
      <c r="BG18" s="463"/>
      <c r="BH18" s="463"/>
      <c r="BI18" s="463"/>
      <c r="BJ18" s="463"/>
      <c r="BK18" s="463"/>
      <c r="BL18" s="463"/>
      <c r="BM18" s="463"/>
      <c r="BN18" s="463"/>
      <c r="BO18" s="463"/>
      <c r="BP18" s="463"/>
      <c r="BQ18" s="463"/>
      <c r="BR18" s="463"/>
      <c r="BS18" s="463"/>
      <c r="BT18" s="463"/>
      <c r="BU18" s="463"/>
      <c r="BV18" s="463"/>
      <c r="BW18" s="463"/>
      <c r="BX18" s="463"/>
      <c r="BY18" s="463"/>
      <c r="BZ18" s="463"/>
      <c r="CA18" s="463"/>
      <c r="CB18" s="463"/>
      <c r="CC18" s="463"/>
      <c r="CD18" s="463"/>
      <c r="CE18" s="463"/>
      <c r="CF18" s="463"/>
      <c r="CG18" s="463"/>
      <c r="CH18" s="463"/>
      <c r="CI18" s="463"/>
      <c r="CJ18" s="463"/>
      <c r="CK18" s="463"/>
      <c r="CL18" s="463"/>
      <c r="CM18" s="463"/>
      <c r="CN18" s="463"/>
      <c r="CO18" s="463"/>
      <c r="CP18" s="463"/>
      <c r="CQ18" s="463"/>
      <c r="CR18" s="463"/>
      <c r="CS18" s="463"/>
      <c r="CT18" s="463"/>
      <c r="CU18" s="463"/>
      <c r="CV18" s="463"/>
      <c r="CW18" s="463"/>
      <c r="CX18" s="463"/>
      <c r="CY18" s="463"/>
      <c r="CZ18" s="463"/>
      <c r="DA18" s="463"/>
      <c r="DB18" s="463"/>
      <c r="DC18" s="463"/>
      <c r="DD18" s="463"/>
      <c r="DE18" s="463"/>
      <c r="DF18" s="463"/>
      <c r="DG18" s="463"/>
      <c r="DH18" s="463"/>
      <c r="DI18" s="463"/>
      <c r="DJ18" s="463"/>
      <c r="DK18" s="463"/>
      <c r="DL18" s="463"/>
      <c r="DM18" s="463"/>
      <c r="DN18" s="463"/>
      <c r="DO18" s="463"/>
      <c r="DP18" s="463"/>
      <c r="DQ18" s="463"/>
      <c r="DR18" s="463"/>
      <c r="DS18" s="463"/>
      <c r="DT18" s="463"/>
      <c r="DU18" s="463"/>
      <c r="DV18" s="463"/>
      <c r="DW18" s="463"/>
      <c r="DX18" s="463"/>
      <c r="DY18" s="463"/>
      <c r="DZ18" s="463"/>
      <c r="EA18" s="463"/>
      <c r="EB18" s="463"/>
      <c r="EC18" s="463"/>
      <c r="ED18" s="463"/>
      <c r="EE18" s="463"/>
      <c r="EF18" s="463"/>
      <c r="EG18" s="463"/>
      <c r="EH18" s="463"/>
      <c r="EI18" s="463"/>
      <c r="EJ18" s="463"/>
      <c r="EK18" s="463"/>
      <c r="EL18" s="463"/>
      <c r="EM18" s="463"/>
      <c r="EN18" s="463"/>
      <c r="EO18" s="463"/>
      <c r="EP18" s="463"/>
      <c r="EQ18" s="463"/>
      <c r="ER18" s="463"/>
      <c r="ES18" s="463"/>
      <c r="ET18" s="463"/>
      <c r="EU18" s="463"/>
      <c r="EV18" s="463"/>
      <c r="EW18" s="463"/>
      <c r="EX18" s="463"/>
      <c r="EY18" s="463"/>
      <c r="EZ18" s="463"/>
      <c r="FA18" s="463"/>
      <c r="FB18" s="463"/>
      <c r="FC18" s="463"/>
      <c r="FD18" s="463"/>
      <c r="FE18" s="463"/>
      <c r="FF18" s="463"/>
      <c r="FG18" s="463"/>
      <c r="FH18" s="463"/>
      <c r="FI18" s="463"/>
      <c r="FJ18" s="463"/>
      <c r="FK18" s="463"/>
      <c r="FL18" s="463"/>
      <c r="FM18" s="463"/>
      <c r="FN18" s="463"/>
      <c r="FO18" s="463"/>
      <c r="FP18" s="463"/>
      <c r="FQ18" s="463"/>
      <c r="FR18" s="463"/>
      <c r="FS18" s="463"/>
      <c r="FT18" s="463"/>
      <c r="FU18" s="463"/>
      <c r="FV18" s="463"/>
      <c r="FW18" s="463"/>
      <c r="FX18" s="463"/>
      <c r="FY18" s="463"/>
      <c r="FZ18" s="463"/>
      <c r="GA18" s="463"/>
      <c r="GB18" s="463"/>
      <c r="GC18" s="463"/>
      <c r="GD18" s="463"/>
      <c r="GE18" s="463"/>
      <c r="GF18" s="463"/>
      <c r="GG18" s="463"/>
      <c r="GH18" s="463"/>
      <c r="GI18" s="463"/>
      <c r="GJ18" s="463"/>
      <c r="GK18" s="463"/>
      <c r="GL18" s="463"/>
      <c r="GM18" s="463"/>
      <c r="GN18" s="463"/>
      <c r="GO18" s="463"/>
      <c r="GP18" s="463"/>
      <c r="GQ18" s="463"/>
      <c r="GR18" s="463"/>
      <c r="GS18" s="463"/>
      <c r="GT18" s="463"/>
      <c r="GU18" s="463"/>
      <c r="GV18" s="463"/>
      <c r="GW18" s="463"/>
      <c r="GX18" s="463"/>
      <c r="GY18" s="463"/>
      <c r="GZ18" s="463"/>
      <c r="HA18" s="463"/>
      <c r="HB18" s="463"/>
      <c r="HC18" s="463"/>
      <c r="HD18" s="463"/>
      <c r="HE18" s="463"/>
      <c r="HF18" s="463"/>
      <c r="HG18" s="463"/>
      <c r="HH18" s="463"/>
      <c r="HI18" s="463"/>
      <c r="HJ18" s="463"/>
      <c r="HK18" s="463"/>
      <c r="HL18" s="463"/>
      <c r="HM18" s="463"/>
      <c r="HN18" s="463"/>
      <c r="HO18" s="463"/>
      <c r="HP18" s="463"/>
      <c r="HQ18" s="463"/>
      <c r="HR18" s="463"/>
      <c r="HS18" s="463"/>
      <c r="HT18" s="463"/>
      <c r="HU18" s="463"/>
      <c r="HV18" s="463"/>
      <c r="HW18" s="463"/>
      <c r="HX18" s="463"/>
      <c r="HY18" s="463"/>
      <c r="HZ18" s="463"/>
      <c r="IA18" s="463"/>
      <c r="IB18" s="463"/>
      <c r="IC18" s="463"/>
      <c r="ID18" s="463"/>
      <c r="IE18" s="463"/>
      <c r="IF18" s="463"/>
      <c r="IG18" s="463"/>
      <c r="IH18" s="463"/>
      <c r="II18" s="463"/>
      <c r="IJ18" s="463"/>
      <c r="IK18" s="463"/>
      <c r="IL18" s="463"/>
      <c r="IM18" s="463"/>
      <c r="IN18" s="463"/>
      <c r="IO18" s="463"/>
      <c r="IP18" s="463"/>
      <c r="IQ18" s="463"/>
      <c r="IR18" s="463"/>
      <c r="IS18" s="463"/>
      <c r="IT18" s="463"/>
      <c r="IU18" s="463"/>
      <c r="IV18" s="463"/>
    </row>
    <row r="19" s="458" customFormat="1" ht="17.1" customHeight="1" spans="1:256">
      <c r="A19" s="486"/>
      <c r="B19" s="102"/>
      <c r="C19" s="489" t="s">
        <v>123</v>
      </c>
      <c r="D19" s="436"/>
      <c r="E19" s="86" t="s">
        <v>124</v>
      </c>
      <c r="F19" s="102">
        <f>支出预算分类总表!S8</f>
        <v>2176.59</v>
      </c>
      <c r="G19" s="461"/>
      <c r="H19" s="463"/>
      <c r="I19" s="463"/>
      <c r="J19" s="463"/>
      <c r="K19" s="461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  <c r="AK19" s="463"/>
      <c r="AL19" s="463"/>
      <c r="AM19" s="463"/>
      <c r="AN19" s="463"/>
      <c r="AO19" s="463"/>
      <c r="AP19" s="463"/>
      <c r="AQ19" s="463"/>
      <c r="AR19" s="463"/>
      <c r="AS19" s="463"/>
      <c r="AT19" s="463"/>
      <c r="AU19" s="463"/>
      <c r="AV19" s="463"/>
      <c r="AW19" s="463"/>
      <c r="AX19" s="463"/>
      <c r="AY19" s="463"/>
      <c r="AZ19" s="463"/>
      <c r="BA19" s="463"/>
      <c r="BB19" s="463"/>
      <c r="BC19" s="463"/>
      <c r="BD19" s="463"/>
      <c r="BE19" s="463"/>
      <c r="BF19" s="463"/>
      <c r="BG19" s="463"/>
      <c r="BH19" s="463"/>
      <c r="BI19" s="463"/>
      <c r="BJ19" s="463"/>
      <c r="BK19" s="463"/>
      <c r="BL19" s="463"/>
      <c r="BM19" s="463"/>
      <c r="BN19" s="463"/>
      <c r="BO19" s="463"/>
      <c r="BP19" s="463"/>
      <c r="BQ19" s="463"/>
      <c r="BR19" s="463"/>
      <c r="BS19" s="463"/>
      <c r="BT19" s="463"/>
      <c r="BU19" s="463"/>
      <c r="BV19" s="463"/>
      <c r="BW19" s="463"/>
      <c r="BX19" s="463"/>
      <c r="BY19" s="463"/>
      <c r="BZ19" s="463"/>
      <c r="CA19" s="463"/>
      <c r="CB19" s="463"/>
      <c r="CC19" s="463"/>
      <c r="CD19" s="463"/>
      <c r="CE19" s="463"/>
      <c r="CF19" s="463"/>
      <c r="CG19" s="463"/>
      <c r="CH19" s="463"/>
      <c r="CI19" s="463"/>
      <c r="CJ19" s="463"/>
      <c r="CK19" s="463"/>
      <c r="CL19" s="463"/>
      <c r="CM19" s="463"/>
      <c r="CN19" s="463"/>
      <c r="CO19" s="463"/>
      <c r="CP19" s="463"/>
      <c r="CQ19" s="463"/>
      <c r="CR19" s="463"/>
      <c r="CS19" s="463"/>
      <c r="CT19" s="463"/>
      <c r="CU19" s="463"/>
      <c r="CV19" s="463"/>
      <c r="CW19" s="463"/>
      <c r="CX19" s="463"/>
      <c r="CY19" s="463"/>
      <c r="CZ19" s="463"/>
      <c r="DA19" s="463"/>
      <c r="DB19" s="463"/>
      <c r="DC19" s="463"/>
      <c r="DD19" s="463"/>
      <c r="DE19" s="463"/>
      <c r="DF19" s="463"/>
      <c r="DG19" s="463"/>
      <c r="DH19" s="463"/>
      <c r="DI19" s="463"/>
      <c r="DJ19" s="463"/>
      <c r="DK19" s="463"/>
      <c r="DL19" s="463"/>
      <c r="DM19" s="463"/>
      <c r="DN19" s="463"/>
      <c r="DO19" s="463"/>
      <c r="DP19" s="463"/>
      <c r="DQ19" s="463"/>
      <c r="DR19" s="463"/>
      <c r="DS19" s="463"/>
      <c r="DT19" s="463"/>
      <c r="DU19" s="463"/>
      <c r="DV19" s="463"/>
      <c r="DW19" s="463"/>
      <c r="DX19" s="463"/>
      <c r="DY19" s="463"/>
      <c r="DZ19" s="463"/>
      <c r="EA19" s="463"/>
      <c r="EB19" s="463"/>
      <c r="EC19" s="463"/>
      <c r="ED19" s="463"/>
      <c r="EE19" s="463"/>
      <c r="EF19" s="463"/>
      <c r="EG19" s="463"/>
      <c r="EH19" s="463"/>
      <c r="EI19" s="463"/>
      <c r="EJ19" s="463"/>
      <c r="EK19" s="463"/>
      <c r="EL19" s="463"/>
      <c r="EM19" s="463"/>
      <c r="EN19" s="463"/>
      <c r="EO19" s="463"/>
      <c r="EP19" s="463"/>
      <c r="EQ19" s="463"/>
      <c r="ER19" s="463"/>
      <c r="ES19" s="463"/>
      <c r="ET19" s="463"/>
      <c r="EU19" s="463"/>
      <c r="EV19" s="463"/>
      <c r="EW19" s="463"/>
      <c r="EX19" s="463"/>
      <c r="EY19" s="463"/>
      <c r="EZ19" s="463"/>
      <c r="FA19" s="463"/>
      <c r="FB19" s="463"/>
      <c r="FC19" s="463"/>
      <c r="FD19" s="463"/>
      <c r="FE19" s="463"/>
      <c r="FF19" s="463"/>
      <c r="FG19" s="463"/>
      <c r="FH19" s="463"/>
      <c r="FI19" s="463"/>
      <c r="FJ19" s="463"/>
      <c r="FK19" s="463"/>
      <c r="FL19" s="463"/>
      <c r="FM19" s="463"/>
      <c r="FN19" s="463"/>
      <c r="FO19" s="463"/>
      <c r="FP19" s="463"/>
      <c r="FQ19" s="463"/>
      <c r="FR19" s="463"/>
      <c r="FS19" s="463"/>
      <c r="FT19" s="463"/>
      <c r="FU19" s="463"/>
      <c r="FV19" s="463"/>
      <c r="FW19" s="463"/>
      <c r="FX19" s="463"/>
      <c r="FY19" s="463"/>
      <c r="FZ19" s="463"/>
      <c r="GA19" s="463"/>
      <c r="GB19" s="463"/>
      <c r="GC19" s="463"/>
      <c r="GD19" s="463"/>
      <c r="GE19" s="463"/>
      <c r="GF19" s="463"/>
      <c r="GG19" s="463"/>
      <c r="GH19" s="463"/>
      <c r="GI19" s="463"/>
      <c r="GJ19" s="463"/>
      <c r="GK19" s="463"/>
      <c r="GL19" s="463"/>
      <c r="GM19" s="463"/>
      <c r="GN19" s="463"/>
      <c r="GO19" s="463"/>
      <c r="GP19" s="463"/>
      <c r="GQ19" s="463"/>
      <c r="GR19" s="463"/>
      <c r="GS19" s="463"/>
      <c r="GT19" s="463"/>
      <c r="GU19" s="463"/>
      <c r="GV19" s="463"/>
      <c r="GW19" s="463"/>
      <c r="GX19" s="463"/>
      <c r="GY19" s="463"/>
      <c r="GZ19" s="463"/>
      <c r="HA19" s="463"/>
      <c r="HB19" s="463"/>
      <c r="HC19" s="463"/>
      <c r="HD19" s="463"/>
      <c r="HE19" s="463"/>
      <c r="HF19" s="463"/>
      <c r="HG19" s="463"/>
      <c r="HH19" s="463"/>
      <c r="HI19" s="463"/>
      <c r="HJ19" s="463"/>
      <c r="HK19" s="463"/>
      <c r="HL19" s="463"/>
      <c r="HM19" s="463"/>
      <c r="HN19" s="463"/>
      <c r="HO19" s="463"/>
      <c r="HP19" s="463"/>
      <c r="HQ19" s="463"/>
      <c r="HR19" s="463"/>
      <c r="HS19" s="463"/>
      <c r="HT19" s="463"/>
      <c r="HU19" s="463"/>
      <c r="HV19" s="463"/>
      <c r="HW19" s="463"/>
      <c r="HX19" s="463"/>
      <c r="HY19" s="463"/>
      <c r="HZ19" s="463"/>
      <c r="IA19" s="463"/>
      <c r="IB19" s="463"/>
      <c r="IC19" s="463"/>
      <c r="ID19" s="463"/>
      <c r="IE19" s="463"/>
      <c r="IF19" s="463"/>
      <c r="IG19" s="463"/>
      <c r="IH19" s="463"/>
      <c r="II19" s="463"/>
      <c r="IJ19" s="463"/>
      <c r="IK19" s="463"/>
      <c r="IL19" s="463"/>
      <c r="IM19" s="463"/>
      <c r="IN19" s="463"/>
      <c r="IO19" s="463"/>
      <c r="IP19" s="463"/>
      <c r="IQ19" s="463"/>
      <c r="IR19" s="463"/>
      <c r="IS19" s="463"/>
      <c r="IT19" s="463"/>
      <c r="IU19" s="463"/>
      <c r="IV19" s="463"/>
    </row>
    <row r="20" s="458" customFormat="1" ht="17.1" customHeight="1" spans="1:256">
      <c r="A20" s="490"/>
      <c r="B20" s="102"/>
      <c r="C20" s="489" t="s">
        <v>125</v>
      </c>
      <c r="D20" s="436"/>
      <c r="E20" s="472" t="s">
        <v>126</v>
      </c>
      <c r="F20" s="102">
        <v>0</v>
      </c>
      <c r="G20" s="461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3"/>
      <c r="AN20" s="463"/>
      <c r="AO20" s="463"/>
      <c r="AP20" s="463"/>
      <c r="AQ20" s="463"/>
      <c r="AR20" s="463"/>
      <c r="AS20" s="463"/>
      <c r="AT20" s="463"/>
      <c r="AU20" s="463"/>
      <c r="AV20" s="463"/>
      <c r="AW20" s="463"/>
      <c r="AX20" s="463"/>
      <c r="AY20" s="463"/>
      <c r="AZ20" s="463"/>
      <c r="BA20" s="463"/>
      <c r="BB20" s="463"/>
      <c r="BC20" s="463"/>
      <c r="BD20" s="463"/>
      <c r="BE20" s="463"/>
      <c r="BF20" s="463"/>
      <c r="BG20" s="463"/>
      <c r="BH20" s="463"/>
      <c r="BI20" s="463"/>
      <c r="BJ20" s="463"/>
      <c r="BK20" s="463"/>
      <c r="BL20" s="463"/>
      <c r="BM20" s="463"/>
      <c r="BN20" s="463"/>
      <c r="BO20" s="463"/>
      <c r="BP20" s="463"/>
      <c r="BQ20" s="463"/>
      <c r="BR20" s="463"/>
      <c r="BS20" s="463"/>
      <c r="BT20" s="463"/>
      <c r="BU20" s="463"/>
      <c r="BV20" s="463"/>
      <c r="BW20" s="463"/>
      <c r="BX20" s="463"/>
      <c r="BY20" s="463"/>
      <c r="BZ20" s="463"/>
      <c r="CA20" s="463"/>
      <c r="CB20" s="463"/>
      <c r="CC20" s="463"/>
      <c r="CD20" s="463"/>
      <c r="CE20" s="463"/>
      <c r="CF20" s="463"/>
      <c r="CG20" s="463"/>
      <c r="CH20" s="463"/>
      <c r="CI20" s="463"/>
      <c r="CJ20" s="463"/>
      <c r="CK20" s="463"/>
      <c r="CL20" s="463"/>
      <c r="CM20" s="463"/>
      <c r="CN20" s="463"/>
      <c r="CO20" s="463"/>
      <c r="CP20" s="463"/>
      <c r="CQ20" s="463"/>
      <c r="CR20" s="463"/>
      <c r="CS20" s="463"/>
      <c r="CT20" s="463"/>
      <c r="CU20" s="463"/>
      <c r="CV20" s="463"/>
      <c r="CW20" s="463"/>
      <c r="CX20" s="463"/>
      <c r="CY20" s="463"/>
      <c r="CZ20" s="463"/>
      <c r="DA20" s="463"/>
      <c r="DB20" s="463"/>
      <c r="DC20" s="463"/>
      <c r="DD20" s="463"/>
      <c r="DE20" s="463"/>
      <c r="DF20" s="463"/>
      <c r="DG20" s="463"/>
      <c r="DH20" s="463"/>
      <c r="DI20" s="463"/>
      <c r="DJ20" s="463"/>
      <c r="DK20" s="463"/>
      <c r="DL20" s="463"/>
      <c r="DM20" s="463"/>
      <c r="DN20" s="463"/>
      <c r="DO20" s="463"/>
      <c r="DP20" s="463"/>
      <c r="DQ20" s="463"/>
      <c r="DR20" s="463"/>
      <c r="DS20" s="463"/>
      <c r="DT20" s="463"/>
      <c r="DU20" s="463"/>
      <c r="DV20" s="463"/>
      <c r="DW20" s="463"/>
      <c r="DX20" s="463"/>
      <c r="DY20" s="463"/>
      <c r="DZ20" s="463"/>
      <c r="EA20" s="463"/>
      <c r="EB20" s="463"/>
      <c r="EC20" s="463"/>
      <c r="ED20" s="463"/>
      <c r="EE20" s="463"/>
      <c r="EF20" s="463"/>
      <c r="EG20" s="463"/>
      <c r="EH20" s="463"/>
      <c r="EI20" s="463"/>
      <c r="EJ20" s="463"/>
      <c r="EK20" s="463"/>
      <c r="EL20" s="463"/>
      <c r="EM20" s="463"/>
      <c r="EN20" s="463"/>
      <c r="EO20" s="463"/>
      <c r="EP20" s="463"/>
      <c r="EQ20" s="463"/>
      <c r="ER20" s="463"/>
      <c r="ES20" s="463"/>
      <c r="ET20" s="463"/>
      <c r="EU20" s="463"/>
      <c r="EV20" s="463"/>
      <c r="EW20" s="463"/>
      <c r="EX20" s="463"/>
      <c r="EY20" s="463"/>
      <c r="EZ20" s="463"/>
      <c r="FA20" s="463"/>
      <c r="FB20" s="463"/>
      <c r="FC20" s="463"/>
      <c r="FD20" s="463"/>
      <c r="FE20" s="463"/>
      <c r="FF20" s="463"/>
      <c r="FG20" s="463"/>
      <c r="FH20" s="463"/>
      <c r="FI20" s="463"/>
      <c r="FJ20" s="463"/>
      <c r="FK20" s="463"/>
      <c r="FL20" s="463"/>
      <c r="FM20" s="463"/>
      <c r="FN20" s="463"/>
      <c r="FO20" s="463"/>
      <c r="FP20" s="463"/>
      <c r="FQ20" s="463"/>
      <c r="FR20" s="463"/>
      <c r="FS20" s="463"/>
      <c r="FT20" s="463"/>
      <c r="FU20" s="463"/>
      <c r="FV20" s="463"/>
      <c r="FW20" s="463"/>
      <c r="FX20" s="463"/>
      <c r="FY20" s="463"/>
      <c r="FZ20" s="463"/>
      <c r="GA20" s="463"/>
      <c r="GB20" s="463"/>
      <c r="GC20" s="463"/>
      <c r="GD20" s="463"/>
      <c r="GE20" s="463"/>
      <c r="GF20" s="463"/>
      <c r="GG20" s="463"/>
      <c r="GH20" s="463"/>
      <c r="GI20" s="463"/>
      <c r="GJ20" s="463"/>
      <c r="GK20" s="463"/>
      <c r="GL20" s="463"/>
      <c r="GM20" s="463"/>
      <c r="GN20" s="463"/>
      <c r="GO20" s="463"/>
      <c r="GP20" s="463"/>
      <c r="GQ20" s="463"/>
      <c r="GR20" s="463"/>
      <c r="GS20" s="463"/>
      <c r="GT20" s="463"/>
      <c r="GU20" s="463"/>
      <c r="GV20" s="463"/>
      <c r="GW20" s="463"/>
      <c r="GX20" s="463"/>
      <c r="GY20" s="463"/>
      <c r="GZ20" s="463"/>
      <c r="HA20" s="463"/>
      <c r="HB20" s="463"/>
      <c r="HC20" s="463"/>
      <c r="HD20" s="463"/>
      <c r="HE20" s="463"/>
      <c r="HF20" s="463"/>
      <c r="HG20" s="463"/>
      <c r="HH20" s="463"/>
      <c r="HI20" s="463"/>
      <c r="HJ20" s="463"/>
      <c r="HK20" s="463"/>
      <c r="HL20" s="463"/>
      <c r="HM20" s="463"/>
      <c r="HN20" s="463"/>
      <c r="HO20" s="463"/>
      <c r="HP20" s="463"/>
      <c r="HQ20" s="463"/>
      <c r="HR20" s="463"/>
      <c r="HS20" s="463"/>
      <c r="HT20" s="463"/>
      <c r="HU20" s="463"/>
      <c r="HV20" s="463"/>
      <c r="HW20" s="463"/>
      <c r="HX20" s="463"/>
      <c r="HY20" s="463"/>
      <c r="HZ20" s="463"/>
      <c r="IA20" s="463"/>
      <c r="IB20" s="463"/>
      <c r="IC20" s="463"/>
      <c r="ID20" s="463"/>
      <c r="IE20" s="463"/>
      <c r="IF20" s="463"/>
      <c r="IG20" s="463"/>
      <c r="IH20" s="463"/>
      <c r="II20" s="463"/>
      <c r="IJ20" s="463"/>
      <c r="IK20" s="463"/>
      <c r="IL20" s="463"/>
      <c r="IM20" s="463"/>
      <c r="IN20" s="463"/>
      <c r="IO20" s="463"/>
      <c r="IP20" s="463"/>
      <c r="IQ20" s="463"/>
      <c r="IR20" s="463"/>
      <c r="IS20" s="463"/>
      <c r="IT20" s="463"/>
      <c r="IU20" s="463"/>
      <c r="IV20" s="463"/>
    </row>
    <row r="21" s="458" customFormat="1" ht="17.1" customHeight="1" spans="1:256">
      <c r="A21" s="486"/>
      <c r="B21" s="102"/>
      <c r="C21" s="471" t="s">
        <v>127</v>
      </c>
      <c r="D21" s="436"/>
      <c r="E21" s="86" t="s">
        <v>128</v>
      </c>
      <c r="F21" s="102"/>
      <c r="G21" s="461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3"/>
      <c r="AL21" s="463"/>
      <c r="AM21" s="463"/>
      <c r="AN21" s="463"/>
      <c r="AO21" s="463"/>
      <c r="AP21" s="463"/>
      <c r="AQ21" s="463"/>
      <c r="AR21" s="463"/>
      <c r="AS21" s="463"/>
      <c r="AT21" s="463"/>
      <c r="AU21" s="463"/>
      <c r="AV21" s="463"/>
      <c r="AW21" s="463"/>
      <c r="AX21" s="463"/>
      <c r="AY21" s="463"/>
      <c r="AZ21" s="463"/>
      <c r="BA21" s="463"/>
      <c r="BB21" s="463"/>
      <c r="BC21" s="463"/>
      <c r="BD21" s="463"/>
      <c r="BE21" s="463"/>
      <c r="BF21" s="463"/>
      <c r="BG21" s="463"/>
      <c r="BH21" s="463"/>
      <c r="BI21" s="463"/>
      <c r="BJ21" s="463"/>
      <c r="BK21" s="463"/>
      <c r="BL21" s="463"/>
      <c r="BM21" s="463"/>
      <c r="BN21" s="463"/>
      <c r="BO21" s="463"/>
      <c r="BP21" s="463"/>
      <c r="BQ21" s="463"/>
      <c r="BR21" s="463"/>
      <c r="BS21" s="463"/>
      <c r="BT21" s="463"/>
      <c r="BU21" s="463"/>
      <c r="BV21" s="463"/>
      <c r="BW21" s="463"/>
      <c r="BX21" s="463"/>
      <c r="BY21" s="463"/>
      <c r="BZ21" s="463"/>
      <c r="CA21" s="463"/>
      <c r="CB21" s="463"/>
      <c r="CC21" s="463"/>
      <c r="CD21" s="463"/>
      <c r="CE21" s="463"/>
      <c r="CF21" s="463"/>
      <c r="CG21" s="463"/>
      <c r="CH21" s="463"/>
      <c r="CI21" s="463"/>
      <c r="CJ21" s="463"/>
      <c r="CK21" s="463"/>
      <c r="CL21" s="463"/>
      <c r="CM21" s="463"/>
      <c r="CN21" s="463"/>
      <c r="CO21" s="463"/>
      <c r="CP21" s="463"/>
      <c r="CQ21" s="463"/>
      <c r="CR21" s="463"/>
      <c r="CS21" s="463"/>
      <c r="CT21" s="463"/>
      <c r="CU21" s="463"/>
      <c r="CV21" s="463"/>
      <c r="CW21" s="463"/>
      <c r="CX21" s="463"/>
      <c r="CY21" s="463"/>
      <c r="CZ21" s="463"/>
      <c r="DA21" s="463"/>
      <c r="DB21" s="463"/>
      <c r="DC21" s="463"/>
      <c r="DD21" s="463"/>
      <c r="DE21" s="463"/>
      <c r="DF21" s="463"/>
      <c r="DG21" s="463"/>
      <c r="DH21" s="463"/>
      <c r="DI21" s="463"/>
      <c r="DJ21" s="463"/>
      <c r="DK21" s="463"/>
      <c r="DL21" s="463"/>
      <c r="DM21" s="463"/>
      <c r="DN21" s="463"/>
      <c r="DO21" s="463"/>
      <c r="DP21" s="463"/>
      <c r="DQ21" s="463"/>
      <c r="DR21" s="463"/>
      <c r="DS21" s="463"/>
      <c r="DT21" s="463"/>
      <c r="DU21" s="463"/>
      <c r="DV21" s="463"/>
      <c r="DW21" s="463"/>
      <c r="DX21" s="463"/>
      <c r="DY21" s="463"/>
      <c r="DZ21" s="463"/>
      <c r="EA21" s="463"/>
      <c r="EB21" s="463"/>
      <c r="EC21" s="463"/>
      <c r="ED21" s="463"/>
      <c r="EE21" s="463"/>
      <c r="EF21" s="463"/>
      <c r="EG21" s="463"/>
      <c r="EH21" s="463"/>
      <c r="EI21" s="463"/>
      <c r="EJ21" s="463"/>
      <c r="EK21" s="463"/>
      <c r="EL21" s="463"/>
      <c r="EM21" s="463"/>
      <c r="EN21" s="463"/>
      <c r="EO21" s="463"/>
      <c r="EP21" s="463"/>
      <c r="EQ21" s="463"/>
      <c r="ER21" s="463"/>
      <c r="ES21" s="463"/>
      <c r="ET21" s="463"/>
      <c r="EU21" s="463"/>
      <c r="EV21" s="463"/>
      <c r="EW21" s="463"/>
      <c r="EX21" s="463"/>
      <c r="EY21" s="463"/>
      <c r="EZ21" s="463"/>
      <c r="FA21" s="463"/>
      <c r="FB21" s="463"/>
      <c r="FC21" s="463"/>
      <c r="FD21" s="463"/>
      <c r="FE21" s="463"/>
      <c r="FF21" s="463"/>
      <c r="FG21" s="463"/>
      <c r="FH21" s="463"/>
      <c r="FI21" s="463"/>
      <c r="FJ21" s="463"/>
      <c r="FK21" s="463"/>
      <c r="FL21" s="463"/>
      <c r="FM21" s="463"/>
      <c r="FN21" s="463"/>
      <c r="FO21" s="463"/>
      <c r="FP21" s="463"/>
      <c r="FQ21" s="463"/>
      <c r="FR21" s="463"/>
      <c r="FS21" s="463"/>
      <c r="FT21" s="463"/>
      <c r="FU21" s="463"/>
      <c r="FV21" s="463"/>
      <c r="FW21" s="463"/>
      <c r="FX21" s="463"/>
      <c r="FY21" s="463"/>
      <c r="FZ21" s="463"/>
      <c r="GA21" s="463"/>
      <c r="GB21" s="463"/>
      <c r="GC21" s="463"/>
      <c r="GD21" s="463"/>
      <c r="GE21" s="463"/>
      <c r="GF21" s="463"/>
      <c r="GG21" s="463"/>
      <c r="GH21" s="463"/>
      <c r="GI21" s="463"/>
      <c r="GJ21" s="463"/>
      <c r="GK21" s="463"/>
      <c r="GL21" s="463"/>
      <c r="GM21" s="463"/>
      <c r="GN21" s="463"/>
      <c r="GO21" s="463"/>
      <c r="GP21" s="463"/>
      <c r="GQ21" s="463"/>
      <c r="GR21" s="463"/>
      <c r="GS21" s="463"/>
      <c r="GT21" s="463"/>
      <c r="GU21" s="463"/>
      <c r="GV21" s="463"/>
      <c r="GW21" s="463"/>
      <c r="GX21" s="463"/>
      <c r="GY21" s="463"/>
      <c r="GZ21" s="463"/>
      <c r="HA21" s="463"/>
      <c r="HB21" s="463"/>
      <c r="HC21" s="463"/>
      <c r="HD21" s="463"/>
      <c r="HE21" s="463"/>
      <c r="HF21" s="463"/>
      <c r="HG21" s="463"/>
      <c r="HH21" s="463"/>
      <c r="HI21" s="463"/>
      <c r="HJ21" s="463"/>
      <c r="HK21" s="463"/>
      <c r="HL21" s="463"/>
      <c r="HM21" s="463"/>
      <c r="HN21" s="463"/>
      <c r="HO21" s="463"/>
      <c r="HP21" s="463"/>
      <c r="HQ21" s="463"/>
      <c r="HR21" s="463"/>
      <c r="HS21" s="463"/>
      <c r="HT21" s="463"/>
      <c r="HU21" s="463"/>
      <c r="HV21" s="463"/>
      <c r="HW21" s="463"/>
      <c r="HX21" s="463"/>
      <c r="HY21" s="463"/>
      <c r="HZ21" s="463"/>
      <c r="IA21" s="463"/>
      <c r="IB21" s="463"/>
      <c r="IC21" s="463"/>
      <c r="ID21" s="463"/>
      <c r="IE21" s="463"/>
      <c r="IF21" s="463"/>
      <c r="IG21" s="463"/>
      <c r="IH21" s="463"/>
      <c r="II21" s="463"/>
      <c r="IJ21" s="463"/>
      <c r="IK21" s="463"/>
      <c r="IL21" s="463"/>
      <c r="IM21" s="463"/>
      <c r="IN21" s="463"/>
      <c r="IO21" s="463"/>
      <c r="IP21" s="463"/>
      <c r="IQ21" s="463"/>
      <c r="IR21" s="463"/>
      <c r="IS21" s="463"/>
      <c r="IT21" s="463"/>
      <c r="IU21" s="463"/>
      <c r="IV21" s="463"/>
    </row>
    <row r="22" s="458" customFormat="1" ht="17.1" customHeight="1" spans="1:256">
      <c r="A22" s="486"/>
      <c r="B22" s="102"/>
      <c r="C22" s="471" t="s">
        <v>129</v>
      </c>
      <c r="D22" s="436"/>
      <c r="E22" s="472" t="s">
        <v>130</v>
      </c>
      <c r="F22" s="102">
        <v>0</v>
      </c>
      <c r="G22" s="461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  <c r="BX22" s="463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63"/>
      <c r="CL22" s="463"/>
      <c r="CM22" s="463"/>
      <c r="CN22" s="463"/>
      <c r="CO22" s="463"/>
      <c r="CP22" s="463"/>
      <c r="CQ22" s="463"/>
      <c r="CR22" s="463"/>
      <c r="CS22" s="463"/>
      <c r="CT22" s="463"/>
      <c r="CU22" s="463"/>
      <c r="CV22" s="463"/>
      <c r="CW22" s="463"/>
      <c r="CX22" s="463"/>
      <c r="CY22" s="463"/>
      <c r="CZ22" s="463"/>
      <c r="DA22" s="463"/>
      <c r="DB22" s="463"/>
      <c r="DC22" s="463"/>
      <c r="DD22" s="463"/>
      <c r="DE22" s="463"/>
      <c r="DF22" s="463"/>
      <c r="DG22" s="463"/>
      <c r="DH22" s="463"/>
      <c r="DI22" s="463"/>
      <c r="DJ22" s="463"/>
      <c r="DK22" s="463"/>
      <c r="DL22" s="463"/>
      <c r="DM22" s="463"/>
      <c r="DN22" s="463"/>
      <c r="DO22" s="463"/>
      <c r="DP22" s="463"/>
      <c r="DQ22" s="463"/>
      <c r="DR22" s="463"/>
      <c r="DS22" s="463"/>
      <c r="DT22" s="463"/>
      <c r="DU22" s="463"/>
      <c r="DV22" s="463"/>
      <c r="DW22" s="463"/>
      <c r="DX22" s="463"/>
      <c r="DY22" s="463"/>
      <c r="DZ22" s="463"/>
      <c r="EA22" s="463"/>
      <c r="EB22" s="463"/>
      <c r="EC22" s="463"/>
      <c r="ED22" s="463"/>
      <c r="EE22" s="463"/>
      <c r="EF22" s="463"/>
      <c r="EG22" s="463"/>
      <c r="EH22" s="463"/>
      <c r="EI22" s="463"/>
      <c r="EJ22" s="463"/>
      <c r="EK22" s="463"/>
      <c r="EL22" s="463"/>
      <c r="EM22" s="463"/>
      <c r="EN22" s="463"/>
      <c r="EO22" s="463"/>
      <c r="EP22" s="463"/>
      <c r="EQ22" s="463"/>
      <c r="ER22" s="463"/>
      <c r="ES22" s="463"/>
      <c r="ET22" s="463"/>
      <c r="EU22" s="463"/>
      <c r="EV22" s="463"/>
      <c r="EW22" s="463"/>
      <c r="EX22" s="463"/>
      <c r="EY22" s="463"/>
      <c r="EZ22" s="463"/>
      <c r="FA22" s="463"/>
      <c r="FB22" s="463"/>
      <c r="FC22" s="463"/>
      <c r="FD22" s="463"/>
      <c r="FE22" s="463"/>
      <c r="FF22" s="463"/>
      <c r="FG22" s="463"/>
      <c r="FH22" s="463"/>
      <c r="FI22" s="463"/>
      <c r="FJ22" s="463"/>
      <c r="FK22" s="463"/>
      <c r="FL22" s="463"/>
      <c r="FM22" s="463"/>
      <c r="FN22" s="463"/>
      <c r="FO22" s="463"/>
      <c r="FP22" s="463"/>
      <c r="FQ22" s="463"/>
      <c r="FR22" s="463"/>
      <c r="FS22" s="463"/>
      <c r="FT22" s="463"/>
      <c r="FU22" s="463"/>
      <c r="FV22" s="463"/>
      <c r="FW22" s="463"/>
      <c r="FX22" s="463"/>
      <c r="FY22" s="463"/>
      <c r="FZ22" s="463"/>
      <c r="GA22" s="463"/>
      <c r="GB22" s="463"/>
      <c r="GC22" s="463"/>
      <c r="GD22" s="463"/>
      <c r="GE22" s="463"/>
      <c r="GF22" s="463"/>
      <c r="GG22" s="463"/>
      <c r="GH22" s="463"/>
      <c r="GI22" s="463"/>
      <c r="GJ22" s="463"/>
      <c r="GK22" s="463"/>
      <c r="GL22" s="463"/>
      <c r="GM22" s="463"/>
      <c r="GN22" s="463"/>
      <c r="GO22" s="463"/>
      <c r="GP22" s="463"/>
      <c r="GQ22" s="463"/>
      <c r="GR22" s="463"/>
      <c r="GS22" s="463"/>
      <c r="GT22" s="463"/>
      <c r="GU22" s="463"/>
      <c r="GV22" s="463"/>
      <c r="GW22" s="463"/>
      <c r="GX22" s="463"/>
      <c r="GY22" s="463"/>
      <c r="GZ22" s="463"/>
      <c r="HA22" s="463"/>
      <c r="HB22" s="463"/>
      <c r="HC22" s="463"/>
      <c r="HD22" s="463"/>
      <c r="HE22" s="463"/>
      <c r="HF22" s="463"/>
      <c r="HG22" s="463"/>
      <c r="HH22" s="463"/>
      <c r="HI22" s="463"/>
      <c r="HJ22" s="463"/>
      <c r="HK22" s="463"/>
      <c r="HL22" s="463"/>
      <c r="HM22" s="463"/>
      <c r="HN22" s="463"/>
      <c r="HO22" s="463"/>
      <c r="HP22" s="463"/>
      <c r="HQ22" s="463"/>
      <c r="HR22" s="463"/>
      <c r="HS22" s="463"/>
      <c r="HT22" s="463"/>
      <c r="HU22" s="463"/>
      <c r="HV22" s="463"/>
      <c r="HW22" s="463"/>
      <c r="HX22" s="463"/>
      <c r="HY22" s="463"/>
      <c r="HZ22" s="463"/>
      <c r="IA22" s="463"/>
      <c r="IB22" s="463"/>
      <c r="IC22" s="463"/>
      <c r="ID22" s="463"/>
      <c r="IE22" s="463"/>
      <c r="IF22" s="463"/>
      <c r="IG22" s="463"/>
      <c r="IH22" s="463"/>
      <c r="II22" s="463"/>
      <c r="IJ22" s="463"/>
      <c r="IK22" s="463"/>
      <c r="IL22" s="463"/>
      <c r="IM22" s="463"/>
      <c r="IN22" s="463"/>
      <c r="IO22" s="463"/>
      <c r="IP22" s="463"/>
      <c r="IQ22" s="463"/>
      <c r="IR22" s="463"/>
      <c r="IS22" s="463"/>
      <c r="IT22" s="463"/>
      <c r="IU22" s="463"/>
      <c r="IV22" s="463"/>
    </row>
    <row r="23" s="458" customFormat="1" ht="17.1" customHeight="1" spans="1:256">
      <c r="A23" s="486"/>
      <c r="B23" s="102"/>
      <c r="C23" s="471" t="s">
        <v>131</v>
      </c>
      <c r="D23" s="436"/>
      <c r="E23" s="472" t="s">
        <v>132</v>
      </c>
      <c r="F23" s="102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63"/>
      <c r="AK23" s="463"/>
      <c r="AL23" s="463"/>
      <c r="AM23" s="463"/>
      <c r="AN23" s="463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  <c r="BM23" s="463"/>
      <c r="BN23" s="463"/>
      <c r="BO23" s="463"/>
      <c r="BP23" s="463"/>
      <c r="BQ23" s="463"/>
      <c r="BR23" s="463"/>
      <c r="BS23" s="463"/>
      <c r="BT23" s="463"/>
      <c r="BU23" s="463"/>
      <c r="BV23" s="463"/>
      <c r="BW23" s="463"/>
      <c r="BX23" s="463"/>
      <c r="BY23" s="463"/>
      <c r="BZ23" s="463"/>
      <c r="CA23" s="463"/>
      <c r="CB23" s="463"/>
      <c r="CC23" s="463"/>
      <c r="CD23" s="463"/>
      <c r="CE23" s="463"/>
      <c r="CF23" s="463"/>
      <c r="CG23" s="463"/>
      <c r="CH23" s="463"/>
      <c r="CI23" s="463"/>
      <c r="CJ23" s="463"/>
      <c r="CK23" s="463"/>
      <c r="CL23" s="463"/>
      <c r="CM23" s="463"/>
      <c r="CN23" s="463"/>
      <c r="CO23" s="463"/>
      <c r="CP23" s="463"/>
      <c r="CQ23" s="463"/>
      <c r="CR23" s="463"/>
      <c r="CS23" s="463"/>
      <c r="CT23" s="463"/>
      <c r="CU23" s="463"/>
      <c r="CV23" s="463"/>
      <c r="CW23" s="463"/>
      <c r="CX23" s="463"/>
      <c r="CY23" s="463"/>
      <c r="CZ23" s="463"/>
      <c r="DA23" s="463"/>
      <c r="DB23" s="463"/>
      <c r="DC23" s="463"/>
      <c r="DD23" s="463"/>
      <c r="DE23" s="463"/>
      <c r="DF23" s="463"/>
      <c r="DG23" s="463"/>
      <c r="DH23" s="463"/>
      <c r="DI23" s="463"/>
      <c r="DJ23" s="463"/>
      <c r="DK23" s="463"/>
      <c r="DL23" s="463"/>
      <c r="DM23" s="463"/>
      <c r="DN23" s="463"/>
      <c r="DO23" s="463"/>
      <c r="DP23" s="463"/>
      <c r="DQ23" s="463"/>
      <c r="DR23" s="463"/>
      <c r="DS23" s="463"/>
      <c r="DT23" s="463"/>
      <c r="DU23" s="463"/>
      <c r="DV23" s="463"/>
      <c r="DW23" s="463"/>
      <c r="DX23" s="463"/>
      <c r="DY23" s="463"/>
      <c r="DZ23" s="463"/>
      <c r="EA23" s="463"/>
      <c r="EB23" s="463"/>
      <c r="EC23" s="463"/>
      <c r="ED23" s="463"/>
      <c r="EE23" s="463"/>
      <c r="EF23" s="463"/>
      <c r="EG23" s="463"/>
      <c r="EH23" s="463"/>
      <c r="EI23" s="463"/>
      <c r="EJ23" s="463"/>
      <c r="EK23" s="463"/>
      <c r="EL23" s="463"/>
      <c r="EM23" s="463"/>
      <c r="EN23" s="463"/>
      <c r="EO23" s="463"/>
      <c r="EP23" s="463"/>
      <c r="EQ23" s="463"/>
      <c r="ER23" s="463"/>
      <c r="ES23" s="463"/>
      <c r="ET23" s="463"/>
      <c r="EU23" s="463"/>
      <c r="EV23" s="463"/>
      <c r="EW23" s="463"/>
      <c r="EX23" s="463"/>
      <c r="EY23" s="463"/>
      <c r="EZ23" s="463"/>
      <c r="FA23" s="463"/>
      <c r="FB23" s="463"/>
      <c r="FC23" s="463"/>
      <c r="FD23" s="463"/>
      <c r="FE23" s="463"/>
      <c r="FF23" s="463"/>
      <c r="FG23" s="463"/>
      <c r="FH23" s="463"/>
      <c r="FI23" s="463"/>
      <c r="FJ23" s="463"/>
      <c r="FK23" s="463"/>
      <c r="FL23" s="463"/>
      <c r="FM23" s="463"/>
      <c r="FN23" s="463"/>
      <c r="FO23" s="463"/>
      <c r="FP23" s="463"/>
      <c r="FQ23" s="463"/>
      <c r="FR23" s="463"/>
      <c r="FS23" s="463"/>
      <c r="FT23" s="463"/>
      <c r="FU23" s="463"/>
      <c r="FV23" s="463"/>
      <c r="FW23" s="463"/>
      <c r="FX23" s="463"/>
      <c r="FY23" s="463"/>
      <c r="FZ23" s="463"/>
      <c r="GA23" s="463"/>
      <c r="GB23" s="463"/>
      <c r="GC23" s="463"/>
      <c r="GD23" s="463"/>
      <c r="GE23" s="463"/>
      <c r="GF23" s="463"/>
      <c r="GG23" s="463"/>
      <c r="GH23" s="463"/>
      <c r="GI23" s="463"/>
      <c r="GJ23" s="463"/>
      <c r="GK23" s="463"/>
      <c r="GL23" s="463"/>
      <c r="GM23" s="463"/>
      <c r="GN23" s="463"/>
      <c r="GO23" s="463"/>
      <c r="GP23" s="463"/>
      <c r="GQ23" s="463"/>
      <c r="GR23" s="463"/>
      <c r="GS23" s="463"/>
      <c r="GT23" s="463"/>
      <c r="GU23" s="463"/>
      <c r="GV23" s="463"/>
      <c r="GW23" s="463"/>
      <c r="GX23" s="463"/>
      <c r="GY23" s="463"/>
      <c r="GZ23" s="463"/>
      <c r="HA23" s="463"/>
      <c r="HB23" s="463"/>
      <c r="HC23" s="463"/>
      <c r="HD23" s="463"/>
      <c r="HE23" s="463"/>
      <c r="HF23" s="463"/>
      <c r="HG23" s="463"/>
      <c r="HH23" s="463"/>
      <c r="HI23" s="463"/>
      <c r="HJ23" s="463"/>
      <c r="HK23" s="463"/>
      <c r="HL23" s="463"/>
      <c r="HM23" s="463"/>
      <c r="HN23" s="463"/>
      <c r="HO23" s="463"/>
      <c r="HP23" s="463"/>
      <c r="HQ23" s="463"/>
      <c r="HR23" s="463"/>
      <c r="HS23" s="463"/>
      <c r="HT23" s="463"/>
      <c r="HU23" s="463"/>
      <c r="HV23" s="463"/>
      <c r="HW23" s="463"/>
      <c r="HX23" s="463"/>
      <c r="HY23" s="463"/>
      <c r="HZ23" s="463"/>
      <c r="IA23" s="463"/>
      <c r="IB23" s="463"/>
      <c r="IC23" s="463"/>
      <c r="ID23" s="463"/>
      <c r="IE23" s="463"/>
      <c r="IF23" s="463"/>
      <c r="IG23" s="463"/>
      <c r="IH23" s="463"/>
      <c r="II23" s="463"/>
      <c r="IJ23" s="463"/>
      <c r="IK23" s="463"/>
      <c r="IL23" s="463"/>
      <c r="IM23" s="463"/>
      <c r="IN23" s="463"/>
      <c r="IO23" s="463"/>
      <c r="IP23" s="463"/>
      <c r="IQ23" s="463"/>
      <c r="IR23" s="463"/>
      <c r="IS23" s="463"/>
      <c r="IT23" s="463"/>
      <c r="IU23" s="463"/>
      <c r="IV23" s="463"/>
    </row>
    <row r="24" s="458" customFormat="1" ht="17.1" customHeight="1" spans="1:256">
      <c r="A24" s="491"/>
      <c r="B24" s="86"/>
      <c r="C24" s="471" t="s">
        <v>133</v>
      </c>
      <c r="D24" s="436"/>
      <c r="E24" s="86" t="s">
        <v>134</v>
      </c>
      <c r="F24" s="102">
        <v>0</v>
      </c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3"/>
      <c r="AL24" s="463"/>
      <c r="AM24" s="463"/>
      <c r="AN24" s="463"/>
      <c r="AO24" s="463"/>
      <c r="AP24" s="463"/>
      <c r="AQ24" s="463"/>
      <c r="AR24" s="463"/>
      <c r="AS24" s="463"/>
      <c r="AT24" s="463"/>
      <c r="AU24" s="463"/>
      <c r="AV24" s="463"/>
      <c r="AW24" s="463"/>
      <c r="AX24" s="463"/>
      <c r="AY24" s="463"/>
      <c r="AZ24" s="463"/>
      <c r="BA24" s="463"/>
      <c r="BB24" s="463"/>
      <c r="BC24" s="463"/>
      <c r="BD24" s="463"/>
      <c r="BE24" s="463"/>
      <c r="BF24" s="463"/>
      <c r="BG24" s="463"/>
      <c r="BH24" s="463"/>
      <c r="BI24" s="463"/>
      <c r="BJ24" s="463"/>
      <c r="BK24" s="463"/>
      <c r="BL24" s="463"/>
      <c r="BM24" s="463"/>
      <c r="BN24" s="463"/>
      <c r="BO24" s="463"/>
      <c r="BP24" s="463"/>
      <c r="BQ24" s="463"/>
      <c r="BR24" s="463"/>
      <c r="BS24" s="463"/>
      <c r="BT24" s="463"/>
      <c r="BU24" s="463"/>
      <c r="BV24" s="463"/>
      <c r="BW24" s="463"/>
      <c r="BX24" s="463"/>
      <c r="BY24" s="463"/>
      <c r="BZ24" s="463"/>
      <c r="CA24" s="463"/>
      <c r="CB24" s="463"/>
      <c r="CC24" s="463"/>
      <c r="CD24" s="463"/>
      <c r="CE24" s="463"/>
      <c r="CF24" s="463"/>
      <c r="CG24" s="463"/>
      <c r="CH24" s="463"/>
      <c r="CI24" s="463"/>
      <c r="CJ24" s="463"/>
      <c r="CK24" s="463"/>
      <c r="CL24" s="463"/>
      <c r="CM24" s="463"/>
      <c r="CN24" s="463"/>
      <c r="CO24" s="463"/>
      <c r="CP24" s="463"/>
      <c r="CQ24" s="463"/>
      <c r="CR24" s="463"/>
      <c r="CS24" s="463"/>
      <c r="CT24" s="463"/>
      <c r="CU24" s="463"/>
      <c r="CV24" s="463"/>
      <c r="CW24" s="463"/>
      <c r="CX24" s="463"/>
      <c r="CY24" s="463"/>
      <c r="CZ24" s="463"/>
      <c r="DA24" s="463"/>
      <c r="DB24" s="463"/>
      <c r="DC24" s="463"/>
      <c r="DD24" s="463"/>
      <c r="DE24" s="463"/>
      <c r="DF24" s="463"/>
      <c r="DG24" s="463"/>
      <c r="DH24" s="463"/>
      <c r="DI24" s="463"/>
      <c r="DJ24" s="463"/>
      <c r="DK24" s="463"/>
      <c r="DL24" s="463"/>
      <c r="DM24" s="463"/>
      <c r="DN24" s="463"/>
      <c r="DO24" s="463"/>
      <c r="DP24" s="463"/>
      <c r="DQ24" s="463"/>
      <c r="DR24" s="463"/>
      <c r="DS24" s="463"/>
      <c r="DT24" s="463"/>
      <c r="DU24" s="463"/>
      <c r="DV24" s="463"/>
      <c r="DW24" s="463"/>
      <c r="DX24" s="463"/>
      <c r="DY24" s="463"/>
      <c r="DZ24" s="463"/>
      <c r="EA24" s="463"/>
      <c r="EB24" s="463"/>
      <c r="EC24" s="463"/>
      <c r="ED24" s="463"/>
      <c r="EE24" s="463"/>
      <c r="EF24" s="463"/>
      <c r="EG24" s="463"/>
      <c r="EH24" s="463"/>
      <c r="EI24" s="463"/>
      <c r="EJ24" s="463"/>
      <c r="EK24" s="463"/>
      <c r="EL24" s="463"/>
      <c r="EM24" s="463"/>
      <c r="EN24" s="463"/>
      <c r="EO24" s="463"/>
      <c r="EP24" s="463"/>
      <c r="EQ24" s="463"/>
      <c r="ER24" s="463"/>
      <c r="ES24" s="463"/>
      <c r="ET24" s="463"/>
      <c r="EU24" s="463"/>
      <c r="EV24" s="463"/>
      <c r="EW24" s="463"/>
      <c r="EX24" s="463"/>
      <c r="EY24" s="463"/>
      <c r="EZ24" s="463"/>
      <c r="FA24" s="463"/>
      <c r="FB24" s="463"/>
      <c r="FC24" s="463"/>
      <c r="FD24" s="463"/>
      <c r="FE24" s="463"/>
      <c r="FF24" s="463"/>
      <c r="FG24" s="463"/>
      <c r="FH24" s="463"/>
      <c r="FI24" s="463"/>
      <c r="FJ24" s="463"/>
      <c r="FK24" s="463"/>
      <c r="FL24" s="463"/>
      <c r="FM24" s="463"/>
      <c r="FN24" s="463"/>
      <c r="FO24" s="463"/>
      <c r="FP24" s="463"/>
      <c r="FQ24" s="463"/>
      <c r="FR24" s="463"/>
      <c r="FS24" s="463"/>
      <c r="FT24" s="463"/>
      <c r="FU24" s="463"/>
      <c r="FV24" s="463"/>
      <c r="FW24" s="463"/>
      <c r="FX24" s="463"/>
      <c r="FY24" s="463"/>
      <c r="FZ24" s="463"/>
      <c r="GA24" s="463"/>
      <c r="GB24" s="463"/>
      <c r="GC24" s="463"/>
      <c r="GD24" s="463"/>
      <c r="GE24" s="463"/>
      <c r="GF24" s="463"/>
      <c r="GG24" s="463"/>
      <c r="GH24" s="463"/>
      <c r="GI24" s="463"/>
      <c r="GJ24" s="463"/>
      <c r="GK24" s="463"/>
      <c r="GL24" s="463"/>
      <c r="GM24" s="463"/>
      <c r="GN24" s="463"/>
      <c r="GO24" s="463"/>
      <c r="GP24" s="463"/>
      <c r="GQ24" s="463"/>
      <c r="GR24" s="463"/>
      <c r="GS24" s="463"/>
      <c r="GT24" s="463"/>
      <c r="GU24" s="463"/>
      <c r="GV24" s="463"/>
      <c r="GW24" s="463"/>
      <c r="GX24" s="463"/>
      <c r="GY24" s="463"/>
      <c r="GZ24" s="463"/>
      <c r="HA24" s="463"/>
      <c r="HB24" s="463"/>
      <c r="HC24" s="463"/>
      <c r="HD24" s="463"/>
      <c r="HE24" s="463"/>
      <c r="HF24" s="463"/>
      <c r="HG24" s="463"/>
      <c r="HH24" s="463"/>
      <c r="HI24" s="463"/>
      <c r="HJ24" s="463"/>
      <c r="HK24" s="463"/>
      <c r="HL24" s="463"/>
      <c r="HM24" s="463"/>
      <c r="HN24" s="463"/>
      <c r="HO24" s="463"/>
      <c r="HP24" s="463"/>
      <c r="HQ24" s="463"/>
      <c r="HR24" s="463"/>
      <c r="HS24" s="463"/>
      <c r="HT24" s="463"/>
      <c r="HU24" s="463"/>
      <c r="HV24" s="463"/>
      <c r="HW24" s="463"/>
      <c r="HX24" s="463"/>
      <c r="HY24" s="463"/>
      <c r="HZ24" s="463"/>
      <c r="IA24" s="463"/>
      <c r="IB24" s="463"/>
      <c r="IC24" s="463"/>
      <c r="ID24" s="463"/>
      <c r="IE24" s="463"/>
      <c r="IF24" s="463"/>
      <c r="IG24" s="463"/>
      <c r="IH24" s="463"/>
      <c r="II24" s="463"/>
      <c r="IJ24" s="463"/>
      <c r="IK24" s="463"/>
      <c r="IL24" s="463"/>
      <c r="IM24" s="463"/>
      <c r="IN24" s="463"/>
      <c r="IO24" s="463"/>
      <c r="IP24" s="463"/>
      <c r="IQ24" s="463"/>
      <c r="IR24" s="463"/>
      <c r="IS24" s="463"/>
      <c r="IT24" s="463"/>
      <c r="IU24" s="463"/>
      <c r="IV24" s="463"/>
    </row>
    <row r="25" s="458" customFormat="1" ht="17.1" customHeight="1" spans="1:256">
      <c r="A25" s="492"/>
      <c r="B25" s="102"/>
      <c r="C25" s="86" t="s">
        <v>135</v>
      </c>
      <c r="D25" s="436">
        <v>24.47</v>
      </c>
      <c r="E25" s="86"/>
      <c r="F25" s="102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463"/>
      <c r="BB25" s="463"/>
      <c r="BC25" s="463"/>
      <c r="BD25" s="463"/>
      <c r="BE25" s="463"/>
      <c r="BF25" s="463"/>
      <c r="BG25" s="463"/>
      <c r="BH25" s="463"/>
      <c r="BI25" s="463"/>
      <c r="BJ25" s="463"/>
      <c r="BK25" s="463"/>
      <c r="BL25" s="463"/>
      <c r="BM25" s="463"/>
      <c r="BN25" s="463"/>
      <c r="BO25" s="463"/>
      <c r="BP25" s="463"/>
      <c r="BQ25" s="463"/>
      <c r="BR25" s="463"/>
      <c r="BS25" s="463"/>
      <c r="BT25" s="463"/>
      <c r="BU25" s="463"/>
      <c r="BV25" s="463"/>
      <c r="BW25" s="463"/>
      <c r="BX25" s="463"/>
      <c r="BY25" s="463"/>
      <c r="BZ25" s="463"/>
      <c r="CA25" s="463"/>
      <c r="CB25" s="463"/>
      <c r="CC25" s="463"/>
      <c r="CD25" s="463"/>
      <c r="CE25" s="463"/>
      <c r="CF25" s="463"/>
      <c r="CG25" s="463"/>
      <c r="CH25" s="463"/>
      <c r="CI25" s="463"/>
      <c r="CJ25" s="463"/>
      <c r="CK25" s="463"/>
      <c r="CL25" s="463"/>
      <c r="CM25" s="463"/>
      <c r="CN25" s="463"/>
      <c r="CO25" s="463"/>
      <c r="CP25" s="463"/>
      <c r="CQ25" s="463"/>
      <c r="CR25" s="463"/>
      <c r="CS25" s="463"/>
      <c r="CT25" s="463"/>
      <c r="CU25" s="463"/>
      <c r="CV25" s="463"/>
      <c r="CW25" s="463"/>
      <c r="CX25" s="463"/>
      <c r="CY25" s="463"/>
      <c r="CZ25" s="463"/>
      <c r="DA25" s="463"/>
      <c r="DB25" s="463"/>
      <c r="DC25" s="463"/>
      <c r="DD25" s="463"/>
      <c r="DE25" s="463"/>
      <c r="DF25" s="463"/>
      <c r="DG25" s="463"/>
      <c r="DH25" s="463"/>
      <c r="DI25" s="463"/>
      <c r="DJ25" s="463"/>
      <c r="DK25" s="463"/>
      <c r="DL25" s="463"/>
      <c r="DM25" s="463"/>
      <c r="DN25" s="463"/>
      <c r="DO25" s="463"/>
      <c r="DP25" s="463"/>
      <c r="DQ25" s="463"/>
      <c r="DR25" s="463"/>
      <c r="DS25" s="463"/>
      <c r="DT25" s="463"/>
      <c r="DU25" s="463"/>
      <c r="DV25" s="463"/>
      <c r="DW25" s="463"/>
      <c r="DX25" s="463"/>
      <c r="DY25" s="463"/>
      <c r="DZ25" s="463"/>
      <c r="EA25" s="463"/>
      <c r="EB25" s="463"/>
      <c r="EC25" s="463"/>
      <c r="ED25" s="463"/>
      <c r="EE25" s="463"/>
      <c r="EF25" s="463"/>
      <c r="EG25" s="463"/>
      <c r="EH25" s="463"/>
      <c r="EI25" s="463"/>
      <c r="EJ25" s="463"/>
      <c r="EK25" s="463"/>
      <c r="EL25" s="463"/>
      <c r="EM25" s="463"/>
      <c r="EN25" s="463"/>
      <c r="EO25" s="463"/>
      <c r="EP25" s="463"/>
      <c r="EQ25" s="463"/>
      <c r="ER25" s="463"/>
      <c r="ES25" s="463"/>
      <c r="ET25" s="463"/>
      <c r="EU25" s="463"/>
      <c r="EV25" s="463"/>
      <c r="EW25" s="463"/>
      <c r="EX25" s="463"/>
      <c r="EY25" s="463"/>
      <c r="EZ25" s="463"/>
      <c r="FA25" s="463"/>
      <c r="FB25" s="463"/>
      <c r="FC25" s="463"/>
      <c r="FD25" s="463"/>
      <c r="FE25" s="463"/>
      <c r="FF25" s="463"/>
      <c r="FG25" s="463"/>
      <c r="FH25" s="463"/>
      <c r="FI25" s="463"/>
      <c r="FJ25" s="463"/>
      <c r="FK25" s="463"/>
      <c r="FL25" s="463"/>
      <c r="FM25" s="463"/>
      <c r="FN25" s="463"/>
      <c r="FO25" s="463"/>
      <c r="FP25" s="463"/>
      <c r="FQ25" s="463"/>
      <c r="FR25" s="463"/>
      <c r="FS25" s="463"/>
      <c r="FT25" s="463"/>
      <c r="FU25" s="463"/>
      <c r="FV25" s="463"/>
      <c r="FW25" s="463"/>
      <c r="FX25" s="463"/>
      <c r="FY25" s="463"/>
      <c r="FZ25" s="463"/>
      <c r="GA25" s="463"/>
      <c r="GB25" s="463"/>
      <c r="GC25" s="463"/>
      <c r="GD25" s="463"/>
      <c r="GE25" s="463"/>
      <c r="GF25" s="463"/>
      <c r="GG25" s="463"/>
      <c r="GH25" s="463"/>
      <c r="GI25" s="463"/>
      <c r="GJ25" s="463"/>
      <c r="GK25" s="463"/>
      <c r="GL25" s="463"/>
      <c r="GM25" s="463"/>
      <c r="GN25" s="463"/>
      <c r="GO25" s="463"/>
      <c r="GP25" s="463"/>
      <c r="GQ25" s="463"/>
      <c r="GR25" s="463"/>
      <c r="GS25" s="463"/>
      <c r="GT25" s="463"/>
      <c r="GU25" s="463"/>
      <c r="GV25" s="463"/>
      <c r="GW25" s="463"/>
      <c r="GX25" s="463"/>
      <c r="GY25" s="463"/>
      <c r="GZ25" s="463"/>
      <c r="HA25" s="463"/>
      <c r="HB25" s="463"/>
      <c r="HC25" s="463"/>
      <c r="HD25" s="463"/>
      <c r="HE25" s="463"/>
      <c r="HF25" s="463"/>
      <c r="HG25" s="463"/>
      <c r="HH25" s="463"/>
      <c r="HI25" s="463"/>
      <c r="HJ25" s="463"/>
      <c r="HK25" s="463"/>
      <c r="HL25" s="463"/>
      <c r="HM25" s="463"/>
      <c r="HN25" s="463"/>
      <c r="HO25" s="463"/>
      <c r="HP25" s="463"/>
      <c r="HQ25" s="463"/>
      <c r="HR25" s="463"/>
      <c r="HS25" s="463"/>
      <c r="HT25" s="463"/>
      <c r="HU25" s="463"/>
      <c r="HV25" s="463"/>
      <c r="HW25" s="463"/>
      <c r="HX25" s="463"/>
      <c r="HY25" s="463"/>
      <c r="HZ25" s="463"/>
      <c r="IA25" s="463"/>
      <c r="IB25" s="463"/>
      <c r="IC25" s="463"/>
      <c r="ID25" s="463"/>
      <c r="IE25" s="463"/>
      <c r="IF25" s="463"/>
      <c r="IG25" s="463"/>
      <c r="IH25" s="463"/>
      <c r="II25" s="463"/>
      <c r="IJ25" s="463"/>
      <c r="IK25" s="463"/>
      <c r="IL25" s="463"/>
      <c r="IM25" s="463"/>
      <c r="IN25" s="463"/>
      <c r="IO25" s="463"/>
      <c r="IP25" s="463"/>
      <c r="IQ25" s="463"/>
      <c r="IR25" s="463"/>
      <c r="IS25" s="463"/>
      <c r="IT25" s="463"/>
      <c r="IU25" s="463"/>
      <c r="IV25" s="463"/>
    </row>
    <row r="26" s="458" customFormat="1" ht="17.1" customHeight="1" spans="1:256">
      <c r="A26" s="38"/>
      <c r="B26" s="473"/>
      <c r="C26" s="86" t="s">
        <v>136</v>
      </c>
      <c r="D26" s="436"/>
      <c r="E26" s="86"/>
      <c r="F26" s="86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3"/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3"/>
      <c r="BD26" s="463"/>
      <c r="BE26" s="463"/>
      <c r="BF26" s="463"/>
      <c r="BG26" s="463"/>
      <c r="BH26" s="463"/>
      <c r="BI26" s="463"/>
      <c r="BJ26" s="463"/>
      <c r="BK26" s="463"/>
      <c r="BL26" s="463"/>
      <c r="BM26" s="463"/>
      <c r="BN26" s="463"/>
      <c r="BO26" s="463"/>
      <c r="BP26" s="463"/>
      <c r="BQ26" s="463"/>
      <c r="BR26" s="463"/>
      <c r="BS26" s="463"/>
      <c r="BT26" s="463"/>
      <c r="BU26" s="463"/>
      <c r="BV26" s="463"/>
      <c r="BW26" s="463"/>
      <c r="BX26" s="463"/>
      <c r="BY26" s="463"/>
      <c r="BZ26" s="463"/>
      <c r="CA26" s="463"/>
      <c r="CB26" s="463"/>
      <c r="CC26" s="463"/>
      <c r="CD26" s="463"/>
      <c r="CE26" s="463"/>
      <c r="CF26" s="463"/>
      <c r="CG26" s="463"/>
      <c r="CH26" s="463"/>
      <c r="CI26" s="463"/>
      <c r="CJ26" s="463"/>
      <c r="CK26" s="463"/>
      <c r="CL26" s="463"/>
      <c r="CM26" s="463"/>
      <c r="CN26" s="463"/>
      <c r="CO26" s="463"/>
      <c r="CP26" s="463"/>
      <c r="CQ26" s="463"/>
      <c r="CR26" s="463"/>
      <c r="CS26" s="463"/>
      <c r="CT26" s="463"/>
      <c r="CU26" s="463"/>
      <c r="CV26" s="463"/>
      <c r="CW26" s="463"/>
      <c r="CX26" s="463"/>
      <c r="CY26" s="463"/>
      <c r="CZ26" s="463"/>
      <c r="DA26" s="463"/>
      <c r="DB26" s="463"/>
      <c r="DC26" s="463"/>
      <c r="DD26" s="463"/>
      <c r="DE26" s="463"/>
      <c r="DF26" s="463"/>
      <c r="DG26" s="463"/>
      <c r="DH26" s="463"/>
      <c r="DI26" s="463"/>
      <c r="DJ26" s="463"/>
      <c r="DK26" s="463"/>
      <c r="DL26" s="463"/>
      <c r="DM26" s="463"/>
      <c r="DN26" s="463"/>
      <c r="DO26" s="463"/>
      <c r="DP26" s="463"/>
      <c r="DQ26" s="463"/>
      <c r="DR26" s="463"/>
      <c r="DS26" s="463"/>
      <c r="DT26" s="463"/>
      <c r="DU26" s="463"/>
      <c r="DV26" s="463"/>
      <c r="DW26" s="463"/>
      <c r="DX26" s="463"/>
      <c r="DY26" s="463"/>
      <c r="DZ26" s="463"/>
      <c r="EA26" s="463"/>
      <c r="EB26" s="463"/>
      <c r="EC26" s="463"/>
      <c r="ED26" s="463"/>
      <c r="EE26" s="463"/>
      <c r="EF26" s="463"/>
      <c r="EG26" s="463"/>
      <c r="EH26" s="463"/>
      <c r="EI26" s="463"/>
      <c r="EJ26" s="463"/>
      <c r="EK26" s="463"/>
      <c r="EL26" s="463"/>
      <c r="EM26" s="463"/>
      <c r="EN26" s="463"/>
      <c r="EO26" s="463"/>
      <c r="EP26" s="463"/>
      <c r="EQ26" s="463"/>
      <c r="ER26" s="463"/>
      <c r="ES26" s="463"/>
      <c r="ET26" s="463"/>
      <c r="EU26" s="463"/>
      <c r="EV26" s="463"/>
      <c r="EW26" s="463"/>
      <c r="EX26" s="463"/>
      <c r="EY26" s="463"/>
      <c r="EZ26" s="463"/>
      <c r="FA26" s="463"/>
      <c r="FB26" s="463"/>
      <c r="FC26" s="463"/>
      <c r="FD26" s="463"/>
      <c r="FE26" s="463"/>
      <c r="FF26" s="463"/>
      <c r="FG26" s="463"/>
      <c r="FH26" s="463"/>
      <c r="FI26" s="463"/>
      <c r="FJ26" s="463"/>
      <c r="FK26" s="463"/>
      <c r="FL26" s="463"/>
      <c r="FM26" s="463"/>
      <c r="FN26" s="463"/>
      <c r="FO26" s="463"/>
      <c r="FP26" s="463"/>
      <c r="FQ26" s="463"/>
      <c r="FR26" s="463"/>
      <c r="FS26" s="463"/>
      <c r="FT26" s="463"/>
      <c r="FU26" s="463"/>
      <c r="FV26" s="463"/>
      <c r="FW26" s="463"/>
      <c r="FX26" s="463"/>
      <c r="FY26" s="463"/>
      <c r="FZ26" s="463"/>
      <c r="GA26" s="463"/>
      <c r="GB26" s="463"/>
      <c r="GC26" s="463"/>
      <c r="GD26" s="463"/>
      <c r="GE26" s="463"/>
      <c r="GF26" s="463"/>
      <c r="GG26" s="463"/>
      <c r="GH26" s="463"/>
      <c r="GI26" s="463"/>
      <c r="GJ26" s="463"/>
      <c r="GK26" s="463"/>
      <c r="GL26" s="463"/>
      <c r="GM26" s="463"/>
      <c r="GN26" s="463"/>
      <c r="GO26" s="463"/>
      <c r="GP26" s="463"/>
      <c r="GQ26" s="463"/>
      <c r="GR26" s="463"/>
      <c r="GS26" s="463"/>
      <c r="GT26" s="463"/>
      <c r="GU26" s="463"/>
      <c r="GV26" s="463"/>
      <c r="GW26" s="463"/>
      <c r="GX26" s="463"/>
      <c r="GY26" s="463"/>
      <c r="GZ26" s="463"/>
      <c r="HA26" s="463"/>
      <c r="HB26" s="463"/>
      <c r="HC26" s="463"/>
      <c r="HD26" s="463"/>
      <c r="HE26" s="463"/>
      <c r="HF26" s="463"/>
      <c r="HG26" s="463"/>
      <c r="HH26" s="463"/>
      <c r="HI26" s="463"/>
      <c r="HJ26" s="463"/>
      <c r="HK26" s="463"/>
      <c r="HL26" s="463"/>
      <c r="HM26" s="463"/>
      <c r="HN26" s="463"/>
      <c r="HO26" s="463"/>
      <c r="HP26" s="463"/>
      <c r="HQ26" s="463"/>
      <c r="HR26" s="463"/>
      <c r="HS26" s="463"/>
      <c r="HT26" s="463"/>
      <c r="HU26" s="463"/>
      <c r="HV26" s="463"/>
      <c r="HW26" s="463"/>
      <c r="HX26" s="463"/>
      <c r="HY26" s="463"/>
      <c r="HZ26" s="463"/>
      <c r="IA26" s="463"/>
      <c r="IB26" s="463"/>
      <c r="IC26" s="463"/>
      <c r="ID26" s="463"/>
      <c r="IE26" s="463"/>
      <c r="IF26" s="463"/>
      <c r="IG26" s="463"/>
      <c r="IH26" s="463"/>
      <c r="II26" s="463"/>
      <c r="IJ26" s="463"/>
      <c r="IK26" s="463"/>
      <c r="IL26" s="463"/>
      <c r="IM26" s="463"/>
      <c r="IN26" s="463"/>
      <c r="IO26" s="463"/>
      <c r="IP26" s="463"/>
      <c r="IQ26" s="463"/>
      <c r="IR26" s="463"/>
      <c r="IS26" s="463"/>
      <c r="IT26" s="463"/>
      <c r="IU26" s="463"/>
      <c r="IV26" s="463"/>
    </row>
    <row r="27" s="458" customFormat="1" ht="17.1" customHeight="1" spans="1:256">
      <c r="A27" s="493"/>
      <c r="B27" s="102"/>
      <c r="C27" s="494" t="s">
        <v>137</v>
      </c>
      <c r="D27" s="436"/>
      <c r="E27" s="86"/>
      <c r="F27" s="495"/>
      <c r="G27" s="463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3"/>
      <c r="AM27" s="463"/>
      <c r="AN27" s="463"/>
      <c r="AO27" s="463"/>
      <c r="AP27" s="463"/>
      <c r="AQ27" s="463"/>
      <c r="AR27" s="463"/>
      <c r="AS27" s="463"/>
      <c r="AT27" s="463"/>
      <c r="AU27" s="463"/>
      <c r="AV27" s="463"/>
      <c r="AW27" s="463"/>
      <c r="AX27" s="463"/>
      <c r="AY27" s="463"/>
      <c r="AZ27" s="463"/>
      <c r="BA27" s="463"/>
      <c r="BB27" s="463"/>
      <c r="BC27" s="463"/>
      <c r="BD27" s="463"/>
      <c r="BE27" s="463"/>
      <c r="BF27" s="463"/>
      <c r="BG27" s="463"/>
      <c r="BH27" s="463"/>
      <c r="BI27" s="463"/>
      <c r="BJ27" s="463"/>
      <c r="BK27" s="463"/>
      <c r="BL27" s="463"/>
      <c r="BM27" s="463"/>
      <c r="BN27" s="463"/>
      <c r="BO27" s="463"/>
      <c r="BP27" s="463"/>
      <c r="BQ27" s="463"/>
      <c r="BR27" s="463"/>
      <c r="BS27" s="463"/>
      <c r="BT27" s="463"/>
      <c r="BU27" s="463"/>
      <c r="BV27" s="463"/>
      <c r="BW27" s="463"/>
      <c r="BX27" s="463"/>
      <c r="BY27" s="463"/>
      <c r="BZ27" s="463"/>
      <c r="CA27" s="463"/>
      <c r="CB27" s="463"/>
      <c r="CC27" s="463"/>
      <c r="CD27" s="463"/>
      <c r="CE27" s="463"/>
      <c r="CF27" s="463"/>
      <c r="CG27" s="463"/>
      <c r="CH27" s="463"/>
      <c r="CI27" s="463"/>
      <c r="CJ27" s="463"/>
      <c r="CK27" s="463"/>
      <c r="CL27" s="463"/>
      <c r="CM27" s="463"/>
      <c r="CN27" s="463"/>
      <c r="CO27" s="463"/>
      <c r="CP27" s="463"/>
      <c r="CQ27" s="463"/>
      <c r="CR27" s="463"/>
      <c r="CS27" s="463"/>
      <c r="CT27" s="463"/>
      <c r="CU27" s="463"/>
      <c r="CV27" s="463"/>
      <c r="CW27" s="463"/>
      <c r="CX27" s="463"/>
      <c r="CY27" s="463"/>
      <c r="CZ27" s="463"/>
      <c r="DA27" s="463"/>
      <c r="DB27" s="463"/>
      <c r="DC27" s="463"/>
      <c r="DD27" s="463"/>
      <c r="DE27" s="463"/>
      <c r="DF27" s="463"/>
      <c r="DG27" s="463"/>
      <c r="DH27" s="463"/>
      <c r="DI27" s="463"/>
      <c r="DJ27" s="463"/>
      <c r="DK27" s="463"/>
      <c r="DL27" s="463"/>
      <c r="DM27" s="463"/>
      <c r="DN27" s="463"/>
      <c r="DO27" s="463"/>
      <c r="DP27" s="463"/>
      <c r="DQ27" s="463"/>
      <c r="DR27" s="463"/>
      <c r="DS27" s="463"/>
      <c r="DT27" s="463"/>
      <c r="DU27" s="463"/>
      <c r="DV27" s="463"/>
      <c r="DW27" s="463"/>
      <c r="DX27" s="463"/>
      <c r="DY27" s="463"/>
      <c r="DZ27" s="463"/>
      <c r="EA27" s="463"/>
      <c r="EB27" s="463"/>
      <c r="EC27" s="463"/>
      <c r="ED27" s="463"/>
      <c r="EE27" s="463"/>
      <c r="EF27" s="463"/>
      <c r="EG27" s="463"/>
      <c r="EH27" s="463"/>
      <c r="EI27" s="463"/>
      <c r="EJ27" s="463"/>
      <c r="EK27" s="463"/>
      <c r="EL27" s="463"/>
      <c r="EM27" s="463"/>
      <c r="EN27" s="463"/>
      <c r="EO27" s="463"/>
      <c r="EP27" s="463"/>
      <c r="EQ27" s="463"/>
      <c r="ER27" s="463"/>
      <c r="ES27" s="463"/>
      <c r="ET27" s="463"/>
      <c r="EU27" s="463"/>
      <c r="EV27" s="463"/>
      <c r="EW27" s="463"/>
      <c r="EX27" s="463"/>
      <c r="EY27" s="463"/>
      <c r="EZ27" s="463"/>
      <c r="FA27" s="463"/>
      <c r="FB27" s="463"/>
      <c r="FC27" s="463"/>
      <c r="FD27" s="463"/>
      <c r="FE27" s="463"/>
      <c r="FF27" s="463"/>
      <c r="FG27" s="463"/>
      <c r="FH27" s="463"/>
      <c r="FI27" s="463"/>
      <c r="FJ27" s="463"/>
      <c r="FK27" s="463"/>
      <c r="FL27" s="463"/>
      <c r="FM27" s="463"/>
      <c r="FN27" s="463"/>
      <c r="FO27" s="463"/>
      <c r="FP27" s="463"/>
      <c r="FQ27" s="463"/>
      <c r="FR27" s="463"/>
      <c r="FS27" s="463"/>
      <c r="FT27" s="463"/>
      <c r="FU27" s="463"/>
      <c r="FV27" s="463"/>
      <c r="FW27" s="463"/>
      <c r="FX27" s="463"/>
      <c r="FY27" s="463"/>
      <c r="FZ27" s="463"/>
      <c r="GA27" s="463"/>
      <c r="GB27" s="463"/>
      <c r="GC27" s="463"/>
      <c r="GD27" s="463"/>
      <c r="GE27" s="463"/>
      <c r="GF27" s="463"/>
      <c r="GG27" s="463"/>
      <c r="GH27" s="463"/>
      <c r="GI27" s="463"/>
      <c r="GJ27" s="463"/>
      <c r="GK27" s="463"/>
      <c r="GL27" s="463"/>
      <c r="GM27" s="463"/>
      <c r="GN27" s="463"/>
      <c r="GO27" s="463"/>
      <c r="GP27" s="463"/>
      <c r="GQ27" s="463"/>
      <c r="GR27" s="463"/>
      <c r="GS27" s="463"/>
      <c r="GT27" s="463"/>
      <c r="GU27" s="463"/>
      <c r="GV27" s="463"/>
      <c r="GW27" s="463"/>
      <c r="GX27" s="463"/>
      <c r="GY27" s="463"/>
      <c r="GZ27" s="463"/>
      <c r="HA27" s="463"/>
      <c r="HB27" s="463"/>
      <c r="HC27" s="463"/>
      <c r="HD27" s="463"/>
      <c r="HE27" s="463"/>
      <c r="HF27" s="463"/>
      <c r="HG27" s="463"/>
      <c r="HH27" s="463"/>
      <c r="HI27" s="463"/>
      <c r="HJ27" s="463"/>
      <c r="HK27" s="463"/>
      <c r="HL27" s="463"/>
      <c r="HM27" s="463"/>
      <c r="HN27" s="463"/>
      <c r="HO27" s="463"/>
      <c r="HP27" s="463"/>
      <c r="HQ27" s="463"/>
      <c r="HR27" s="463"/>
      <c r="HS27" s="463"/>
      <c r="HT27" s="463"/>
      <c r="HU27" s="463"/>
      <c r="HV27" s="463"/>
      <c r="HW27" s="463"/>
      <c r="HX27" s="463"/>
      <c r="HY27" s="463"/>
      <c r="HZ27" s="463"/>
      <c r="IA27" s="463"/>
      <c r="IB27" s="463"/>
      <c r="IC27" s="463"/>
      <c r="ID27" s="463"/>
      <c r="IE27" s="463"/>
      <c r="IF27" s="463"/>
      <c r="IG27" s="463"/>
      <c r="IH27" s="463"/>
      <c r="II27" s="463"/>
      <c r="IJ27" s="463"/>
      <c r="IK27" s="463"/>
      <c r="IL27" s="463"/>
      <c r="IM27" s="463"/>
      <c r="IN27" s="463"/>
      <c r="IO27" s="463"/>
      <c r="IP27" s="463"/>
      <c r="IQ27" s="463"/>
      <c r="IR27" s="463"/>
      <c r="IS27" s="463"/>
      <c r="IT27" s="463"/>
      <c r="IU27" s="463"/>
      <c r="IV27" s="463"/>
    </row>
    <row r="28" s="458" customFormat="1" ht="17.1" customHeight="1" spans="1:256">
      <c r="A28" s="493"/>
      <c r="B28" s="496"/>
      <c r="C28" s="494" t="s">
        <v>138</v>
      </c>
      <c r="D28" s="497"/>
      <c r="E28" s="86"/>
      <c r="F28" s="495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O28" s="463"/>
      <c r="AP28" s="463"/>
      <c r="AQ28" s="463"/>
      <c r="AR28" s="463"/>
      <c r="AS28" s="463"/>
      <c r="AT28" s="463"/>
      <c r="AU28" s="463"/>
      <c r="AV28" s="463"/>
      <c r="AW28" s="463"/>
      <c r="AX28" s="463"/>
      <c r="AY28" s="463"/>
      <c r="AZ28" s="463"/>
      <c r="BA28" s="463"/>
      <c r="BB28" s="463"/>
      <c r="BC28" s="463"/>
      <c r="BD28" s="463"/>
      <c r="BE28" s="463"/>
      <c r="BF28" s="463"/>
      <c r="BG28" s="463"/>
      <c r="BH28" s="463"/>
      <c r="BI28" s="463"/>
      <c r="BJ28" s="463"/>
      <c r="BK28" s="463"/>
      <c r="BL28" s="463"/>
      <c r="BM28" s="463"/>
      <c r="BN28" s="463"/>
      <c r="BO28" s="463"/>
      <c r="BP28" s="463"/>
      <c r="BQ28" s="463"/>
      <c r="BR28" s="463"/>
      <c r="BS28" s="463"/>
      <c r="BT28" s="463"/>
      <c r="BU28" s="463"/>
      <c r="BV28" s="463"/>
      <c r="BW28" s="463"/>
      <c r="BX28" s="463"/>
      <c r="BY28" s="463"/>
      <c r="BZ28" s="463"/>
      <c r="CA28" s="463"/>
      <c r="CB28" s="463"/>
      <c r="CC28" s="463"/>
      <c r="CD28" s="463"/>
      <c r="CE28" s="463"/>
      <c r="CF28" s="463"/>
      <c r="CG28" s="463"/>
      <c r="CH28" s="463"/>
      <c r="CI28" s="463"/>
      <c r="CJ28" s="463"/>
      <c r="CK28" s="463"/>
      <c r="CL28" s="463"/>
      <c r="CM28" s="463"/>
      <c r="CN28" s="463"/>
      <c r="CO28" s="463"/>
      <c r="CP28" s="463"/>
      <c r="CQ28" s="463"/>
      <c r="CR28" s="463"/>
      <c r="CS28" s="463"/>
      <c r="CT28" s="463"/>
      <c r="CU28" s="463"/>
      <c r="CV28" s="463"/>
      <c r="CW28" s="463"/>
      <c r="CX28" s="463"/>
      <c r="CY28" s="463"/>
      <c r="CZ28" s="463"/>
      <c r="DA28" s="463"/>
      <c r="DB28" s="463"/>
      <c r="DC28" s="463"/>
      <c r="DD28" s="463"/>
      <c r="DE28" s="463"/>
      <c r="DF28" s="463"/>
      <c r="DG28" s="463"/>
      <c r="DH28" s="463"/>
      <c r="DI28" s="463"/>
      <c r="DJ28" s="463"/>
      <c r="DK28" s="463"/>
      <c r="DL28" s="463"/>
      <c r="DM28" s="463"/>
      <c r="DN28" s="463"/>
      <c r="DO28" s="463"/>
      <c r="DP28" s="463"/>
      <c r="DQ28" s="463"/>
      <c r="DR28" s="463"/>
      <c r="DS28" s="463"/>
      <c r="DT28" s="463"/>
      <c r="DU28" s="463"/>
      <c r="DV28" s="463"/>
      <c r="DW28" s="463"/>
      <c r="DX28" s="463"/>
      <c r="DY28" s="463"/>
      <c r="DZ28" s="463"/>
      <c r="EA28" s="463"/>
      <c r="EB28" s="463"/>
      <c r="EC28" s="463"/>
      <c r="ED28" s="463"/>
      <c r="EE28" s="463"/>
      <c r="EF28" s="463"/>
      <c r="EG28" s="463"/>
      <c r="EH28" s="463"/>
      <c r="EI28" s="463"/>
      <c r="EJ28" s="463"/>
      <c r="EK28" s="463"/>
      <c r="EL28" s="463"/>
      <c r="EM28" s="463"/>
      <c r="EN28" s="463"/>
      <c r="EO28" s="463"/>
      <c r="EP28" s="463"/>
      <c r="EQ28" s="463"/>
      <c r="ER28" s="463"/>
      <c r="ES28" s="463"/>
      <c r="ET28" s="463"/>
      <c r="EU28" s="463"/>
      <c r="EV28" s="463"/>
      <c r="EW28" s="463"/>
      <c r="EX28" s="463"/>
      <c r="EY28" s="463"/>
      <c r="EZ28" s="463"/>
      <c r="FA28" s="463"/>
      <c r="FB28" s="463"/>
      <c r="FC28" s="463"/>
      <c r="FD28" s="463"/>
      <c r="FE28" s="463"/>
      <c r="FF28" s="463"/>
      <c r="FG28" s="463"/>
      <c r="FH28" s="463"/>
      <c r="FI28" s="463"/>
      <c r="FJ28" s="463"/>
      <c r="FK28" s="463"/>
      <c r="FL28" s="463"/>
      <c r="FM28" s="463"/>
      <c r="FN28" s="463"/>
      <c r="FO28" s="463"/>
      <c r="FP28" s="463"/>
      <c r="FQ28" s="463"/>
      <c r="FR28" s="463"/>
      <c r="FS28" s="463"/>
      <c r="FT28" s="463"/>
      <c r="FU28" s="463"/>
      <c r="FV28" s="463"/>
      <c r="FW28" s="463"/>
      <c r="FX28" s="463"/>
      <c r="FY28" s="463"/>
      <c r="FZ28" s="463"/>
      <c r="GA28" s="463"/>
      <c r="GB28" s="463"/>
      <c r="GC28" s="463"/>
      <c r="GD28" s="463"/>
      <c r="GE28" s="463"/>
      <c r="GF28" s="463"/>
      <c r="GG28" s="463"/>
      <c r="GH28" s="463"/>
      <c r="GI28" s="463"/>
      <c r="GJ28" s="463"/>
      <c r="GK28" s="463"/>
      <c r="GL28" s="463"/>
      <c r="GM28" s="463"/>
      <c r="GN28" s="463"/>
      <c r="GO28" s="463"/>
      <c r="GP28" s="463"/>
      <c r="GQ28" s="463"/>
      <c r="GR28" s="463"/>
      <c r="GS28" s="463"/>
      <c r="GT28" s="463"/>
      <c r="GU28" s="463"/>
      <c r="GV28" s="463"/>
      <c r="GW28" s="463"/>
      <c r="GX28" s="463"/>
      <c r="GY28" s="463"/>
      <c r="GZ28" s="463"/>
      <c r="HA28" s="463"/>
      <c r="HB28" s="463"/>
      <c r="HC28" s="463"/>
      <c r="HD28" s="463"/>
      <c r="HE28" s="463"/>
      <c r="HF28" s="463"/>
      <c r="HG28" s="463"/>
      <c r="HH28" s="463"/>
      <c r="HI28" s="463"/>
      <c r="HJ28" s="463"/>
      <c r="HK28" s="463"/>
      <c r="HL28" s="463"/>
      <c r="HM28" s="463"/>
      <c r="HN28" s="463"/>
      <c r="HO28" s="463"/>
      <c r="HP28" s="463"/>
      <c r="HQ28" s="463"/>
      <c r="HR28" s="463"/>
      <c r="HS28" s="463"/>
      <c r="HT28" s="463"/>
      <c r="HU28" s="463"/>
      <c r="HV28" s="463"/>
      <c r="HW28" s="463"/>
      <c r="HX28" s="463"/>
      <c r="HY28" s="463"/>
      <c r="HZ28" s="463"/>
      <c r="IA28" s="463"/>
      <c r="IB28" s="463"/>
      <c r="IC28" s="463"/>
      <c r="ID28" s="463"/>
      <c r="IE28" s="463"/>
      <c r="IF28" s="463"/>
      <c r="IG28" s="463"/>
      <c r="IH28" s="463"/>
      <c r="II28" s="463"/>
      <c r="IJ28" s="463"/>
      <c r="IK28" s="463"/>
      <c r="IL28" s="463"/>
      <c r="IM28" s="463"/>
      <c r="IN28" s="463"/>
      <c r="IO28" s="463"/>
      <c r="IP28" s="463"/>
      <c r="IQ28" s="463"/>
      <c r="IR28" s="463"/>
      <c r="IS28" s="463"/>
      <c r="IT28" s="463"/>
      <c r="IU28" s="463"/>
      <c r="IV28" s="463"/>
    </row>
    <row r="29" s="458" customFormat="1" ht="17.25" customHeight="1" spans="1:256">
      <c r="A29" s="485" t="s">
        <v>139</v>
      </c>
      <c r="B29" s="498"/>
      <c r="C29" s="499" t="s">
        <v>140</v>
      </c>
      <c r="D29" s="497"/>
      <c r="E29" s="494"/>
      <c r="F29" s="500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J29" s="463"/>
      <c r="AK29" s="463"/>
      <c r="AL29" s="463"/>
      <c r="AM29" s="463"/>
      <c r="AN29" s="463"/>
      <c r="AO29" s="463"/>
      <c r="AP29" s="463"/>
      <c r="AQ29" s="463"/>
      <c r="AR29" s="463"/>
      <c r="AS29" s="463"/>
      <c r="AT29" s="463"/>
      <c r="AU29" s="463"/>
      <c r="AV29" s="463"/>
      <c r="AW29" s="463"/>
      <c r="AX29" s="463"/>
      <c r="AY29" s="463"/>
      <c r="AZ29" s="463"/>
      <c r="BA29" s="463"/>
      <c r="BB29" s="463"/>
      <c r="BC29" s="463"/>
      <c r="BD29" s="463"/>
      <c r="BE29" s="463"/>
      <c r="BF29" s="463"/>
      <c r="BG29" s="463"/>
      <c r="BH29" s="463"/>
      <c r="BI29" s="463"/>
      <c r="BJ29" s="463"/>
      <c r="BK29" s="463"/>
      <c r="BL29" s="463"/>
      <c r="BM29" s="463"/>
      <c r="BN29" s="463"/>
      <c r="BO29" s="463"/>
      <c r="BP29" s="463"/>
      <c r="BQ29" s="463"/>
      <c r="BR29" s="463"/>
      <c r="BS29" s="463"/>
      <c r="BT29" s="463"/>
      <c r="BU29" s="463"/>
      <c r="BV29" s="463"/>
      <c r="BW29" s="463"/>
      <c r="BX29" s="463"/>
      <c r="BY29" s="463"/>
      <c r="BZ29" s="463"/>
      <c r="CA29" s="463"/>
      <c r="CB29" s="463"/>
      <c r="CC29" s="463"/>
      <c r="CD29" s="463"/>
      <c r="CE29" s="463"/>
      <c r="CF29" s="463"/>
      <c r="CG29" s="463"/>
      <c r="CH29" s="463"/>
      <c r="CI29" s="463"/>
      <c r="CJ29" s="463"/>
      <c r="CK29" s="463"/>
      <c r="CL29" s="463"/>
      <c r="CM29" s="463"/>
      <c r="CN29" s="463"/>
      <c r="CO29" s="463"/>
      <c r="CP29" s="463"/>
      <c r="CQ29" s="463"/>
      <c r="CR29" s="463"/>
      <c r="CS29" s="463"/>
      <c r="CT29" s="463"/>
      <c r="CU29" s="463"/>
      <c r="CV29" s="463"/>
      <c r="CW29" s="463"/>
      <c r="CX29" s="463"/>
      <c r="CY29" s="463"/>
      <c r="CZ29" s="463"/>
      <c r="DA29" s="463"/>
      <c r="DB29" s="463"/>
      <c r="DC29" s="463"/>
      <c r="DD29" s="463"/>
      <c r="DE29" s="463"/>
      <c r="DF29" s="463"/>
      <c r="DG29" s="463"/>
      <c r="DH29" s="463"/>
      <c r="DI29" s="463"/>
      <c r="DJ29" s="463"/>
      <c r="DK29" s="463"/>
      <c r="DL29" s="463"/>
      <c r="DM29" s="463"/>
      <c r="DN29" s="463"/>
      <c r="DO29" s="463"/>
      <c r="DP29" s="463"/>
      <c r="DQ29" s="463"/>
      <c r="DR29" s="463"/>
      <c r="DS29" s="463"/>
      <c r="DT29" s="463"/>
      <c r="DU29" s="463"/>
      <c r="DV29" s="463"/>
      <c r="DW29" s="463"/>
      <c r="DX29" s="463"/>
      <c r="DY29" s="463"/>
      <c r="DZ29" s="463"/>
      <c r="EA29" s="463"/>
      <c r="EB29" s="463"/>
      <c r="EC29" s="463"/>
      <c r="ED29" s="463"/>
      <c r="EE29" s="463"/>
      <c r="EF29" s="463"/>
      <c r="EG29" s="463"/>
      <c r="EH29" s="463"/>
      <c r="EI29" s="463"/>
      <c r="EJ29" s="463"/>
      <c r="EK29" s="463"/>
      <c r="EL29" s="463"/>
      <c r="EM29" s="463"/>
      <c r="EN29" s="463"/>
      <c r="EO29" s="463"/>
      <c r="EP29" s="463"/>
      <c r="EQ29" s="463"/>
      <c r="ER29" s="463"/>
      <c r="ES29" s="463"/>
      <c r="ET29" s="463"/>
      <c r="EU29" s="463"/>
      <c r="EV29" s="463"/>
      <c r="EW29" s="463"/>
      <c r="EX29" s="463"/>
      <c r="EY29" s="463"/>
      <c r="EZ29" s="463"/>
      <c r="FA29" s="463"/>
      <c r="FB29" s="463"/>
      <c r="FC29" s="463"/>
      <c r="FD29" s="463"/>
      <c r="FE29" s="463"/>
      <c r="FF29" s="463"/>
      <c r="FG29" s="463"/>
      <c r="FH29" s="463"/>
      <c r="FI29" s="463"/>
      <c r="FJ29" s="463"/>
      <c r="FK29" s="463"/>
      <c r="FL29" s="463"/>
      <c r="FM29" s="463"/>
      <c r="FN29" s="463"/>
      <c r="FO29" s="463"/>
      <c r="FP29" s="463"/>
      <c r="FQ29" s="463"/>
      <c r="FR29" s="463"/>
      <c r="FS29" s="463"/>
      <c r="FT29" s="463"/>
      <c r="FU29" s="463"/>
      <c r="FV29" s="463"/>
      <c r="FW29" s="463"/>
      <c r="FX29" s="463"/>
      <c r="FY29" s="463"/>
      <c r="FZ29" s="463"/>
      <c r="GA29" s="463"/>
      <c r="GB29" s="463"/>
      <c r="GC29" s="463"/>
      <c r="GD29" s="463"/>
      <c r="GE29" s="463"/>
      <c r="GF29" s="463"/>
      <c r="GG29" s="463"/>
      <c r="GH29" s="463"/>
      <c r="GI29" s="463"/>
      <c r="GJ29" s="463"/>
      <c r="GK29" s="463"/>
      <c r="GL29" s="463"/>
      <c r="GM29" s="463"/>
      <c r="GN29" s="463"/>
      <c r="GO29" s="463"/>
      <c r="GP29" s="463"/>
      <c r="GQ29" s="463"/>
      <c r="GR29" s="463"/>
      <c r="GS29" s="463"/>
      <c r="GT29" s="463"/>
      <c r="GU29" s="463"/>
      <c r="GV29" s="463"/>
      <c r="GW29" s="463"/>
      <c r="GX29" s="463"/>
      <c r="GY29" s="463"/>
      <c r="GZ29" s="463"/>
      <c r="HA29" s="463"/>
      <c r="HB29" s="463"/>
      <c r="HC29" s="463"/>
      <c r="HD29" s="463"/>
      <c r="HE29" s="463"/>
      <c r="HF29" s="463"/>
      <c r="HG29" s="463"/>
      <c r="HH29" s="463"/>
      <c r="HI29" s="463"/>
      <c r="HJ29" s="463"/>
      <c r="HK29" s="463"/>
      <c r="HL29" s="463"/>
      <c r="HM29" s="463"/>
      <c r="HN29" s="463"/>
      <c r="HO29" s="463"/>
      <c r="HP29" s="463"/>
      <c r="HQ29" s="463"/>
      <c r="HR29" s="463"/>
      <c r="HS29" s="463"/>
      <c r="HT29" s="463"/>
      <c r="HU29" s="463"/>
      <c r="HV29" s="463"/>
      <c r="HW29" s="463"/>
      <c r="HX29" s="463"/>
      <c r="HY29" s="463"/>
      <c r="HZ29" s="463"/>
      <c r="IA29" s="463"/>
      <c r="IB29" s="463"/>
      <c r="IC29" s="463"/>
      <c r="ID29" s="463"/>
      <c r="IE29" s="463"/>
      <c r="IF29" s="463"/>
      <c r="IG29" s="463"/>
      <c r="IH29" s="463"/>
      <c r="II29" s="463"/>
      <c r="IJ29" s="463"/>
      <c r="IK29" s="463"/>
      <c r="IL29" s="463"/>
      <c r="IM29" s="463"/>
      <c r="IN29" s="463"/>
      <c r="IO29" s="463"/>
      <c r="IP29" s="463"/>
      <c r="IQ29" s="463"/>
      <c r="IR29" s="463"/>
      <c r="IS29" s="463"/>
      <c r="IT29" s="463"/>
      <c r="IU29" s="463"/>
      <c r="IV29" s="463"/>
    </row>
    <row r="30" s="458" customFormat="1" ht="17.25" customHeight="1" spans="1:256">
      <c r="A30" s="485"/>
      <c r="B30" s="498"/>
      <c r="C30" s="499" t="s">
        <v>141</v>
      </c>
      <c r="D30" s="497"/>
      <c r="E30" s="499"/>
      <c r="F30" s="500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  <c r="AL30" s="463"/>
      <c r="AM30" s="463"/>
      <c r="AN30" s="463"/>
      <c r="AO30" s="463"/>
      <c r="AP30" s="463"/>
      <c r="AQ30" s="463"/>
      <c r="AR30" s="463"/>
      <c r="AS30" s="463"/>
      <c r="AT30" s="463"/>
      <c r="AU30" s="463"/>
      <c r="AV30" s="463"/>
      <c r="AW30" s="463"/>
      <c r="AX30" s="463"/>
      <c r="AY30" s="463"/>
      <c r="AZ30" s="463"/>
      <c r="BA30" s="463"/>
      <c r="BB30" s="463"/>
      <c r="BC30" s="463"/>
      <c r="BD30" s="463"/>
      <c r="BE30" s="463"/>
      <c r="BF30" s="463"/>
      <c r="BG30" s="463"/>
      <c r="BH30" s="463"/>
      <c r="BI30" s="463"/>
      <c r="BJ30" s="463"/>
      <c r="BK30" s="463"/>
      <c r="BL30" s="463"/>
      <c r="BM30" s="463"/>
      <c r="BN30" s="463"/>
      <c r="BO30" s="463"/>
      <c r="BP30" s="463"/>
      <c r="BQ30" s="463"/>
      <c r="BR30" s="463"/>
      <c r="BS30" s="463"/>
      <c r="BT30" s="463"/>
      <c r="BU30" s="463"/>
      <c r="BV30" s="463"/>
      <c r="BW30" s="463"/>
      <c r="BX30" s="463"/>
      <c r="BY30" s="463"/>
      <c r="BZ30" s="463"/>
      <c r="CA30" s="463"/>
      <c r="CB30" s="463"/>
      <c r="CC30" s="463"/>
      <c r="CD30" s="463"/>
      <c r="CE30" s="463"/>
      <c r="CF30" s="463"/>
      <c r="CG30" s="463"/>
      <c r="CH30" s="463"/>
      <c r="CI30" s="463"/>
      <c r="CJ30" s="463"/>
      <c r="CK30" s="463"/>
      <c r="CL30" s="463"/>
      <c r="CM30" s="463"/>
      <c r="CN30" s="463"/>
      <c r="CO30" s="463"/>
      <c r="CP30" s="463"/>
      <c r="CQ30" s="463"/>
      <c r="CR30" s="463"/>
      <c r="CS30" s="463"/>
      <c r="CT30" s="463"/>
      <c r="CU30" s="463"/>
      <c r="CV30" s="463"/>
      <c r="CW30" s="463"/>
      <c r="CX30" s="463"/>
      <c r="CY30" s="463"/>
      <c r="CZ30" s="463"/>
      <c r="DA30" s="463"/>
      <c r="DB30" s="463"/>
      <c r="DC30" s="463"/>
      <c r="DD30" s="463"/>
      <c r="DE30" s="463"/>
      <c r="DF30" s="463"/>
      <c r="DG30" s="463"/>
      <c r="DH30" s="463"/>
      <c r="DI30" s="463"/>
      <c r="DJ30" s="463"/>
      <c r="DK30" s="463"/>
      <c r="DL30" s="463"/>
      <c r="DM30" s="463"/>
      <c r="DN30" s="463"/>
      <c r="DO30" s="463"/>
      <c r="DP30" s="463"/>
      <c r="DQ30" s="463"/>
      <c r="DR30" s="463"/>
      <c r="DS30" s="463"/>
      <c r="DT30" s="463"/>
      <c r="DU30" s="463"/>
      <c r="DV30" s="463"/>
      <c r="DW30" s="463"/>
      <c r="DX30" s="463"/>
      <c r="DY30" s="463"/>
      <c r="DZ30" s="463"/>
      <c r="EA30" s="463"/>
      <c r="EB30" s="463"/>
      <c r="EC30" s="463"/>
      <c r="ED30" s="463"/>
      <c r="EE30" s="463"/>
      <c r="EF30" s="463"/>
      <c r="EG30" s="463"/>
      <c r="EH30" s="463"/>
      <c r="EI30" s="463"/>
      <c r="EJ30" s="463"/>
      <c r="EK30" s="463"/>
      <c r="EL30" s="463"/>
      <c r="EM30" s="463"/>
      <c r="EN30" s="463"/>
      <c r="EO30" s="463"/>
      <c r="EP30" s="463"/>
      <c r="EQ30" s="463"/>
      <c r="ER30" s="463"/>
      <c r="ES30" s="463"/>
      <c r="ET30" s="463"/>
      <c r="EU30" s="463"/>
      <c r="EV30" s="463"/>
      <c r="EW30" s="463"/>
      <c r="EX30" s="463"/>
      <c r="EY30" s="463"/>
      <c r="EZ30" s="463"/>
      <c r="FA30" s="463"/>
      <c r="FB30" s="463"/>
      <c r="FC30" s="463"/>
      <c r="FD30" s="463"/>
      <c r="FE30" s="463"/>
      <c r="FF30" s="463"/>
      <c r="FG30" s="463"/>
      <c r="FH30" s="463"/>
      <c r="FI30" s="463"/>
      <c r="FJ30" s="463"/>
      <c r="FK30" s="463"/>
      <c r="FL30" s="463"/>
      <c r="FM30" s="463"/>
      <c r="FN30" s="463"/>
      <c r="FO30" s="463"/>
      <c r="FP30" s="463"/>
      <c r="FQ30" s="463"/>
      <c r="FR30" s="463"/>
      <c r="FS30" s="463"/>
      <c r="FT30" s="463"/>
      <c r="FU30" s="463"/>
      <c r="FV30" s="463"/>
      <c r="FW30" s="463"/>
      <c r="FX30" s="463"/>
      <c r="FY30" s="463"/>
      <c r="FZ30" s="463"/>
      <c r="GA30" s="463"/>
      <c r="GB30" s="463"/>
      <c r="GC30" s="463"/>
      <c r="GD30" s="463"/>
      <c r="GE30" s="463"/>
      <c r="GF30" s="463"/>
      <c r="GG30" s="463"/>
      <c r="GH30" s="463"/>
      <c r="GI30" s="463"/>
      <c r="GJ30" s="463"/>
      <c r="GK30" s="463"/>
      <c r="GL30" s="463"/>
      <c r="GM30" s="463"/>
      <c r="GN30" s="463"/>
      <c r="GO30" s="463"/>
      <c r="GP30" s="463"/>
      <c r="GQ30" s="463"/>
      <c r="GR30" s="463"/>
      <c r="GS30" s="463"/>
      <c r="GT30" s="463"/>
      <c r="GU30" s="463"/>
      <c r="GV30" s="463"/>
      <c r="GW30" s="463"/>
      <c r="GX30" s="463"/>
      <c r="GY30" s="463"/>
      <c r="GZ30" s="463"/>
      <c r="HA30" s="463"/>
      <c r="HB30" s="463"/>
      <c r="HC30" s="463"/>
      <c r="HD30" s="463"/>
      <c r="HE30" s="463"/>
      <c r="HF30" s="463"/>
      <c r="HG30" s="463"/>
      <c r="HH30" s="463"/>
      <c r="HI30" s="463"/>
      <c r="HJ30" s="463"/>
      <c r="HK30" s="463"/>
      <c r="HL30" s="463"/>
      <c r="HM30" s="463"/>
      <c r="HN30" s="463"/>
      <c r="HO30" s="463"/>
      <c r="HP30" s="463"/>
      <c r="HQ30" s="463"/>
      <c r="HR30" s="463"/>
      <c r="HS30" s="463"/>
      <c r="HT30" s="463"/>
      <c r="HU30" s="463"/>
      <c r="HV30" s="463"/>
      <c r="HW30" s="463"/>
      <c r="HX30" s="463"/>
      <c r="HY30" s="463"/>
      <c r="HZ30" s="463"/>
      <c r="IA30" s="463"/>
      <c r="IB30" s="463"/>
      <c r="IC30" s="463"/>
      <c r="ID30" s="463"/>
      <c r="IE30" s="463"/>
      <c r="IF30" s="463"/>
      <c r="IG30" s="463"/>
      <c r="IH30" s="463"/>
      <c r="II30" s="463"/>
      <c r="IJ30" s="463"/>
      <c r="IK30" s="463"/>
      <c r="IL30" s="463"/>
      <c r="IM30" s="463"/>
      <c r="IN30" s="463"/>
      <c r="IO30" s="463"/>
      <c r="IP30" s="463"/>
      <c r="IQ30" s="463"/>
      <c r="IR30" s="463"/>
      <c r="IS30" s="463"/>
      <c r="IT30" s="463"/>
      <c r="IU30" s="463"/>
      <c r="IV30" s="463"/>
    </row>
    <row r="31" s="458" customFormat="1" ht="17.25" customHeight="1" spans="1:256">
      <c r="A31" s="485"/>
      <c r="B31" s="498"/>
      <c r="C31" s="499" t="s">
        <v>142</v>
      </c>
      <c r="D31" s="497"/>
      <c r="E31" s="499"/>
      <c r="F31" s="500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  <c r="AG31" s="463"/>
      <c r="AH31" s="463"/>
      <c r="AI31" s="463"/>
      <c r="AJ31" s="463"/>
      <c r="AK31" s="463"/>
      <c r="AL31" s="463"/>
      <c r="AM31" s="463"/>
      <c r="AN31" s="463"/>
      <c r="AO31" s="463"/>
      <c r="AP31" s="463"/>
      <c r="AQ31" s="463"/>
      <c r="AR31" s="463"/>
      <c r="AS31" s="463"/>
      <c r="AT31" s="463"/>
      <c r="AU31" s="463"/>
      <c r="AV31" s="463"/>
      <c r="AW31" s="463"/>
      <c r="AX31" s="463"/>
      <c r="AY31" s="463"/>
      <c r="AZ31" s="463"/>
      <c r="BA31" s="463"/>
      <c r="BB31" s="463"/>
      <c r="BC31" s="463"/>
      <c r="BD31" s="463"/>
      <c r="BE31" s="463"/>
      <c r="BF31" s="463"/>
      <c r="BG31" s="463"/>
      <c r="BH31" s="463"/>
      <c r="BI31" s="463"/>
      <c r="BJ31" s="463"/>
      <c r="BK31" s="463"/>
      <c r="BL31" s="463"/>
      <c r="BM31" s="463"/>
      <c r="BN31" s="463"/>
      <c r="BO31" s="463"/>
      <c r="BP31" s="463"/>
      <c r="BQ31" s="463"/>
      <c r="BR31" s="463"/>
      <c r="BS31" s="463"/>
      <c r="BT31" s="463"/>
      <c r="BU31" s="463"/>
      <c r="BV31" s="463"/>
      <c r="BW31" s="463"/>
      <c r="BX31" s="463"/>
      <c r="BY31" s="463"/>
      <c r="BZ31" s="463"/>
      <c r="CA31" s="463"/>
      <c r="CB31" s="463"/>
      <c r="CC31" s="463"/>
      <c r="CD31" s="463"/>
      <c r="CE31" s="463"/>
      <c r="CF31" s="463"/>
      <c r="CG31" s="463"/>
      <c r="CH31" s="463"/>
      <c r="CI31" s="463"/>
      <c r="CJ31" s="463"/>
      <c r="CK31" s="463"/>
      <c r="CL31" s="463"/>
      <c r="CM31" s="463"/>
      <c r="CN31" s="463"/>
      <c r="CO31" s="463"/>
      <c r="CP31" s="463"/>
      <c r="CQ31" s="463"/>
      <c r="CR31" s="463"/>
      <c r="CS31" s="463"/>
      <c r="CT31" s="463"/>
      <c r="CU31" s="463"/>
      <c r="CV31" s="463"/>
      <c r="CW31" s="463"/>
      <c r="CX31" s="463"/>
      <c r="CY31" s="463"/>
      <c r="CZ31" s="463"/>
      <c r="DA31" s="463"/>
      <c r="DB31" s="463"/>
      <c r="DC31" s="463"/>
      <c r="DD31" s="463"/>
      <c r="DE31" s="463"/>
      <c r="DF31" s="463"/>
      <c r="DG31" s="463"/>
      <c r="DH31" s="463"/>
      <c r="DI31" s="463"/>
      <c r="DJ31" s="463"/>
      <c r="DK31" s="463"/>
      <c r="DL31" s="463"/>
      <c r="DM31" s="463"/>
      <c r="DN31" s="463"/>
      <c r="DO31" s="463"/>
      <c r="DP31" s="463"/>
      <c r="DQ31" s="463"/>
      <c r="DR31" s="463"/>
      <c r="DS31" s="463"/>
      <c r="DT31" s="463"/>
      <c r="DU31" s="463"/>
      <c r="DV31" s="463"/>
      <c r="DW31" s="463"/>
      <c r="DX31" s="463"/>
      <c r="DY31" s="463"/>
      <c r="DZ31" s="463"/>
      <c r="EA31" s="463"/>
      <c r="EB31" s="463"/>
      <c r="EC31" s="463"/>
      <c r="ED31" s="463"/>
      <c r="EE31" s="463"/>
      <c r="EF31" s="463"/>
      <c r="EG31" s="463"/>
      <c r="EH31" s="463"/>
      <c r="EI31" s="463"/>
      <c r="EJ31" s="463"/>
      <c r="EK31" s="463"/>
      <c r="EL31" s="463"/>
      <c r="EM31" s="463"/>
      <c r="EN31" s="463"/>
      <c r="EO31" s="463"/>
      <c r="EP31" s="463"/>
      <c r="EQ31" s="463"/>
      <c r="ER31" s="463"/>
      <c r="ES31" s="463"/>
      <c r="ET31" s="463"/>
      <c r="EU31" s="463"/>
      <c r="EV31" s="463"/>
      <c r="EW31" s="463"/>
      <c r="EX31" s="463"/>
      <c r="EY31" s="463"/>
      <c r="EZ31" s="463"/>
      <c r="FA31" s="463"/>
      <c r="FB31" s="463"/>
      <c r="FC31" s="463"/>
      <c r="FD31" s="463"/>
      <c r="FE31" s="463"/>
      <c r="FF31" s="463"/>
      <c r="FG31" s="463"/>
      <c r="FH31" s="463"/>
      <c r="FI31" s="463"/>
      <c r="FJ31" s="463"/>
      <c r="FK31" s="463"/>
      <c r="FL31" s="463"/>
      <c r="FM31" s="463"/>
      <c r="FN31" s="463"/>
      <c r="FO31" s="463"/>
      <c r="FP31" s="463"/>
      <c r="FQ31" s="463"/>
      <c r="FR31" s="463"/>
      <c r="FS31" s="463"/>
      <c r="FT31" s="463"/>
      <c r="FU31" s="463"/>
      <c r="FV31" s="463"/>
      <c r="FW31" s="463"/>
      <c r="FX31" s="463"/>
      <c r="FY31" s="463"/>
      <c r="FZ31" s="463"/>
      <c r="GA31" s="463"/>
      <c r="GB31" s="463"/>
      <c r="GC31" s="463"/>
      <c r="GD31" s="463"/>
      <c r="GE31" s="463"/>
      <c r="GF31" s="463"/>
      <c r="GG31" s="463"/>
      <c r="GH31" s="463"/>
      <c r="GI31" s="463"/>
      <c r="GJ31" s="463"/>
      <c r="GK31" s="463"/>
      <c r="GL31" s="463"/>
      <c r="GM31" s="463"/>
      <c r="GN31" s="463"/>
      <c r="GO31" s="463"/>
      <c r="GP31" s="463"/>
      <c r="GQ31" s="463"/>
      <c r="GR31" s="463"/>
      <c r="GS31" s="463"/>
      <c r="GT31" s="463"/>
      <c r="GU31" s="463"/>
      <c r="GV31" s="463"/>
      <c r="GW31" s="463"/>
      <c r="GX31" s="463"/>
      <c r="GY31" s="463"/>
      <c r="GZ31" s="463"/>
      <c r="HA31" s="463"/>
      <c r="HB31" s="463"/>
      <c r="HC31" s="463"/>
      <c r="HD31" s="463"/>
      <c r="HE31" s="463"/>
      <c r="HF31" s="463"/>
      <c r="HG31" s="463"/>
      <c r="HH31" s="463"/>
      <c r="HI31" s="463"/>
      <c r="HJ31" s="463"/>
      <c r="HK31" s="463"/>
      <c r="HL31" s="463"/>
      <c r="HM31" s="463"/>
      <c r="HN31" s="463"/>
      <c r="HO31" s="463"/>
      <c r="HP31" s="463"/>
      <c r="HQ31" s="463"/>
      <c r="HR31" s="463"/>
      <c r="HS31" s="463"/>
      <c r="HT31" s="463"/>
      <c r="HU31" s="463"/>
      <c r="HV31" s="463"/>
      <c r="HW31" s="463"/>
      <c r="HX31" s="463"/>
      <c r="HY31" s="463"/>
      <c r="HZ31" s="463"/>
      <c r="IA31" s="463"/>
      <c r="IB31" s="463"/>
      <c r="IC31" s="463"/>
      <c r="ID31" s="463"/>
      <c r="IE31" s="463"/>
      <c r="IF31" s="463"/>
      <c r="IG31" s="463"/>
      <c r="IH31" s="463"/>
      <c r="II31" s="463"/>
      <c r="IJ31" s="463"/>
      <c r="IK31" s="463"/>
      <c r="IL31" s="463"/>
      <c r="IM31" s="463"/>
      <c r="IN31" s="463"/>
      <c r="IO31" s="463"/>
      <c r="IP31" s="463"/>
      <c r="IQ31" s="463"/>
      <c r="IR31" s="463"/>
      <c r="IS31" s="463"/>
      <c r="IT31" s="463"/>
      <c r="IU31" s="463"/>
      <c r="IV31" s="463"/>
    </row>
    <row r="32" s="458" customFormat="1" ht="17.25" customHeight="1" spans="1:256">
      <c r="A32" s="501"/>
      <c r="B32" s="498"/>
      <c r="C32" s="502" t="s">
        <v>143</v>
      </c>
      <c r="D32" s="497"/>
      <c r="E32" s="502"/>
      <c r="F32" s="500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  <c r="Z32" s="463"/>
      <c r="AA32" s="463"/>
      <c r="AB32" s="463"/>
      <c r="AC32" s="463"/>
      <c r="AD32" s="463"/>
      <c r="AE32" s="463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63"/>
      <c r="AR32" s="463"/>
      <c r="AS32" s="463"/>
      <c r="AT32" s="463"/>
      <c r="AU32" s="463"/>
      <c r="AV32" s="463"/>
      <c r="AW32" s="463"/>
      <c r="AX32" s="463"/>
      <c r="AY32" s="463"/>
      <c r="AZ32" s="463"/>
      <c r="BA32" s="463"/>
      <c r="BB32" s="463"/>
      <c r="BC32" s="463"/>
      <c r="BD32" s="463"/>
      <c r="BE32" s="463"/>
      <c r="BF32" s="463"/>
      <c r="BG32" s="463"/>
      <c r="BH32" s="463"/>
      <c r="BI32" s="463"/>
      <c r="BJ32" s="463"/>
      <c r="BK32" s="463"/>
      <c r="BL32" s="463"/>
      <c r="BM32" s="463"/>
      <c r="BN32" s="463"/>
      <c r="BO32" s="463"/>
      <c r="BP32" s="463"/>
      <c r="BQ32" s="463"/>
      <c r="BR32" s="463"/>
      <c r="BS32" s="463"/>
      <c r="BT32" s="463"/>
      <c r="BU32" s="463"/>
      <c r="BV32" s="463"/>
      <c r="BW32" s="463"/>
      <c r="BX32" s="463"/>
      <c r="BY32" s="463"/>
      <c r="BZ32" s="463"/>
      <c r="CA32" s="463"/>
      <c r="CB32" s="463"/>
      <c r="CC32" s="463"/>
      <c r="CD32" s="463"/>
      <c r="CE32" s="463"/>
      <c r="CF32" s="463"/>
      <c r="CG32" s="463"/>
      <c r="CH32" s="463"/>
      <c r="CI32" s="463"/>
      <c r="CJ32" s="463"/>
      <c r="CK32" s="463"/>
      <c r="CL32" s="463"/>
      <c r="CM32" s="463"/>
      <c r="CN32" s="463"/>
      <c r="CO32" s="463"/>
      <c r="CP32" s="463"/>
      <c r="CQ32" s="463"/>
      <c r="CR32" s="463"/>
      <c r="CS32" s="463"/>
      <c r="CT32" s="463"/>
      <c r="CU32" s="463"/>
      <c r="CV32" s="463"/>
      <c r="CW32" s="463"/>
      <c r="CX32" s="463"/>
      <c r="CY32" s="463"/>
      <c r="CZ32" s="463"/>
      <c r="DA32" s="463"/>
      <c r="DB32" s="463"/>
      <c r="DC32" s="463"/>
      <c r="DD32" s="463"/>
      <c r="DE32" s="463"/>
      <c r="DF32" s="463"/>
      <c r="DG32" s="463"/>
      <c r="DH32" s="463"/>
      <c r="DI32" s="463"/>
      <c r="DJ32" s="463"/>
      <c r="DK32" s="463"/>
      <c r="DL32" s="463"/>
      <c r="DM32" s="463"/>
      <c r="DN32" s="463"/>
      <c r="DO32" s="463"/>
      <c r="DP32" s="463"/>
      <c r="DQ32" s="463"/>
      <c r="DR32" s="463"/>
      <c r="DS32" s="463"/>
      <c r="DT32" s="463"/>
      <c r="DU32" s="463"/>
      <c r="DV32" s="463"/>
      <c r="DW32" s="463"/>
      <c r="DX32" s="463"/>
      <c r="DY32" s="463"/>
      <c r="DZ32" s="463"/>
      <c r="EA32" s="463"/>
      <c r="EB32" s="463"/>
      <c r="EC32" s="463"/>
      <c r="ED32" s="463"/>
      <c r="EE32" s="463"/>
      <c r="EF32" s="463"/>
      <c r="EG32" s="463"/>
      <c r="EH32" s="463"/>
      <c r="EI32" s="463"/>
      <c r="EJ32" s="463"/>
      <c r="EK32" s="463"/>
      <c r="EL32" s="463"/>
      <c r="EM32" s="463"/>
      <c r="EN32" s="463"/>
      <c r="EO32" s="463"/>
      <c r="EP32" s="463"/>
      <c r="EQ32" s="463"/>
      <c r="ER32" s="463"/>
      <c r="ES32" s="463"/>
      <c r="ET32" s="463"/>
      <c r="EU32" s="463"/>
      <c r="EV32" s="463"/>
      <c r="EW32" s="463"/>
      <c r="EX32" s="463"/>
      <c r="EY32" s="463"/>
      <c r="EZ32" s="463"/>
      <c r="FA32" s="463"/>
      <c r="FB32" s="463"/>
      <c r="FC32" s="463"/>
      <c r="FD32" s="463"/>
      <c r="FE32" s="463"/>
      <c r="FF32" s="463"/>
      <c r="FG32" s="463"/>
      <c r="FH32" s="463"/>
      <c r="FI32" s="463"/>
      <c r="FJ32" s="463"/>
      <c r="FK32" s="463"/>
      <c r="FL32" s="463"/>
      <c r="FM32" s="463"/>
      <c r="FN32" s="463"/>
      <c r="FO32" s="463"/>
      <c r="FP32" s="463"/>
      <c r="FQ32" s="463"/>
      <c r="FR32" s="463"/>
      <c r="FS32" s="463"/>
      <c r="FT32" s="463"/>
      <c r="FU32" s="463"/>
      <c r="FV32" s="463"/>
      <c r="FW32" s="463"/>
      <c r="FX32" s="463"/>
      <c r="FY32" s="463"/>
      <c r="FZ32" s="463"/>
      <c r="GA32" s="463"/>
      <c r="GB32" s="463"/>
      <c r="GC32" s="463"/>
      <c r="GD32" s="463"/>
      <c r="GE32" s="463"/>
      <c r="GF32" s="463"/>
      <c r="GG32" s="463"/>
      <c r="GH32" s="463"/>
      <c r="GI32" s="463"/>
      <c r="GJ32" s="463"/>
      <c r="GK32" s="463"/>
      <c r="GL32" s="463"/>
      <c r="GM32" s="463"/>
      <c r="GN32" s="463"/>
      <c r="GO32" s="463"/>
      <c r="GP32" s="463"/>
      <c r="GQ32" s="463"/>
      <c r="GR32" s="463"/>
      <c r="GS32" s="463"/>
      <c r="GT32" s="463"/>
      <c r="GU32" s="463"/>
      <c r="GV32" s="463"/>
      <c r="GW32" s="463"/>
      <c r="GX32" s="463"/>
      <c r="GY32" s="463"/>
      <c r="GZ32" s="463"/>
      <c r="HA32" s="463"/>
      <c r="HB32" s="463"/>
      <c r="HC32" s="463"/>
      <c r="HD32" s="463"/>
      <c r="HE32" s="463"/>
      <c r="HF32" s="463"/>
      <c r="HG32" s="463"/>
      <c r="HH32" s="463"/>
      <c r="HI32" s="463"/>
      <c r="HJ32" s="463"/>
      <c r="HK32" s="463"/>
      <c r="HL32" s="463"/>
      <c r="HM32" s="463"/>
      <c r="HN32" s="463"/>
      <c r="HO32" s="463"/>
      <c r="HP32" s="463"/>
      <c r="HQ32" s="463"/>
      <c r="HR32" s="463"/>
      <c r="HS32" s="463"/>
      <c r="HT32" s="463"/>
      <c r="HU32" s="463"/>
      <c r="HV32" s="463"/>
      <c r="HW32" s="463"/>
      <c r="HX32" s="463"/>
      <c r="HY32" s="463"/>
      <c r="HZ32" s="463"/>
      <c r="IA32" s="463"/>
      <c r="IB32" s="463"/>
      <c r="IC32" s="463"/>
      <c r="ID32" s="463"/>
      <c r="IE32" s="463"/>
      <c r="IF32" s="463"/>
      <c r="IG32" s="463"/>
      <c r="IH32" s="463"/>
      <c r="II32" s="463"/>
      <c r="IJ32" s="463"/>
      <c r="IK32" s="463"/>
      <c r="IL32" s="463"/>
      <c r="IM32" s="463"/>
      <c r="IN32" s="463"/>
      <c r="IO32" s="463"/>
      <c r="IP32" s="463"/>
      <c r="IQ32" s="463"/>
      <c r="IR32" s="463"/>
      <c r="IS32" s="463"/>
      <c r="IT32" s="463"/>
      <c r="IU32" s="463"/>
      <c r="IV32" s="463"/>
    </row>
    <row r="33" s="458" customFormat="1" ht="17.1" customHeight="1" spans="1:256">
      <c r="A33" s="486" t="s">
        <v>144</v>
      </c>
      <c r="B33" s="102">
        <f>SUM(B6,B9,B10,B11,B14,B15)</f>
        <v>6294.99</v>
      </c>
      <c r="C33" s="491" t="s">
        <v>145</v>
      </c>
      <c r="D33" s="436">
        <f>SUM(D6:D32)</f>
        <v>7178.78</v>
      </c>
      <c r="E33" s="86" t="s">
        <v>146</v>
      </c>
      <c r="F33" s="160">
        <f>SUM(F6,F11,F22,F23,F24)</f>
        <v>7178.78</v>
      </c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AV33" s="463"/>
      <c r="AW33" s="463"/>
      <c r="AX33" s="463"/>
      <c r="AY33" s="463"/>
      <c r="AZ33" s="463"/>
      <c r="BA33" s="463"/>
      <c r="BB33" s="463"/>
      <c r="BC33" s="463"/>
      <c r="BD33" s="463"/>
      <c r="BE33" s="463"/>
      <c r="BF33" s="463"/>
      <c r="BG33" s="463"/>
      <c r="BH33" s="463"/>
      <c r="BI33" s="463"/>
      <c r="BJ33" s="463"/>
      <c r="BK33" s="463"/>
      <c r="BL33" s="463"/>
      <c r="BM33" s="463"/>
      <c r="BN33" s="463"/>
      <c r="BO33" s="463"/>
      <c r="BP33" s="463"/>
      <c r="BQ33" s="463"/>
      <c r="BR33" s="463"/>
      <c r="BS33" s="463"/>
      <c r="BT33" s="463"/>
      <c r="BU33" s="463"/>
      <c r="BV33" s="463"/>
      <c r="BW33" s="463"/>
      <c r="BX33" s="463"/>
      <c r="BY33" s="463"/>
      <c r="BZ33" s="463"/>
      <c r="CA33" s="463"/>
      <c r="CB33" s="463"/>
      <c r="CC33" s="463"/>
      <c r="CD33" s="463"/>
      <c r="CE33" s="463"/>
      <c r="CF33" s="463"/>
      <c r="CG33" s="463"/>
      <c r="CH33" s="463"/>
      <c r="CI33" s="463"/>
      <c r="CJ33" s="463"/>
      <c r="CK33" s="463"/>
      <c r="CL33" s="463"/>
      <c r="CM33" s="463"/>
      <c r="CN33" s="463"/>
      <c r="CO33" s="463"/>
      <c r="CP33" s="463"/>
      <c r="CQ33" s="463"/>
      <c r="CR33" s="463"/>
      <c r="CS33" s="463"/>
      <c r="CT33" s="463"/>
      <c r="CU33" s="463"/>
      <c r="CV33" s="463"/>
      <c r="CW33" s="463"/>
      <c r="CX33" s="463"/>
      <c r="CY33" s="463"/>
      <c r="CZ33" s="463"/>
      <c r="DA33" s="463"/>
      <c r="DB33" s="463"/>
      <c r="DC33" s="463"/>
      <c r="DD33" s="463"/>
      <c r="DE33" s="463"/>
      <c r="DF33" s="463"/>
      <c r="DG33" s="463"/>
      <c r="DH33" s="463"/>
      <c r="DI33" s="463"/>
      <c r="DJ33" s="463"/>
      <c r="DK33" s="463"/>
      <c r="DL33" s="463"/>
      <c r="DM33" s="463"/>
      <c r="DN33" s="463"/>
      <c r="DO33" s="463"/>
      <c r="DP33" s="463"/>
      <c r="DQ33" s="463"/>
      <c r="DR33" s="463"/>
      <c r="DS33" s="463"/>
      <c r="DT33" s="463"/>
      <c r="DU33" s="463"/>
      <c r="DV33" s="463"/>
      <c r="DW33" s="463"/>
      <c r="DX33" s="463"/>
      <c r="DY33" s="463"/>
      <c r="DZ33" s="463"/>
      <c r="EA33" s="463"/>
      <c r="EB33" s="463"/>
      <c r="EC33" s="463"/>
      <c r="ED33" s="463"/>
      <c r="EE33" s="463"/>
      <c r="EF33" s="463"/>
      <c r="EG33" s="463"/>
      <c r="EH33" s="463"/>
      <c r="EI33" s="463"/>
      <c r="EJ33" s="463"/>
      <c r="EK33" s="463"/>
      <c r="EL33" s="463"/>
      <c r="EM33" s="463"/>
      <c r="EN33" s="463"/>
      <c r="EO33" s="463"/>
      <c r="EP33" s="463"/>
      <c r="EQ33" s="463"/>
      <c r="ER33" s="463"/>
      <c r="ES33" s="463"/>
      <c r="ET33" s="463"/>
      <c r="EU33" s="463"/>
      <c r="EV33" s="463"/>
      <c r="EW33" s="463"/>
      <c r="EX33" s="463"/>
      <c r="EY33" s="463"/>
      <c r="EZ33" s="463"/>
      <c r="FA33" s="463"/>
      <c r="FB33" s="463"/>
      <c r="FC33" s="463"/>
      <c r="FD33" s="463"/>
      <c r="FE33" s="463"/>
      <c r="FF33" s="463"/>
      <c r="FG33" s="463"/>
      <c r="FH33" s="463"/>
      <c r="FI33" s="463"/>
      <c r="FJ33" s="463"/>
      <c r="FK33" s="463"/>
      <c r="FL33" s="463"/>
      <c r="FM33" s="463"/>
      <c r="FN33" s="463"/>
      <c r="FO33" s="463"/>
      <c r="FP33" s="463"/>
      <c r="FQ33" s="463"/>
      <c r="FR33" s="463"/>
      <c r="FS33" s="463"/>
      <c r="FT33" s="463"/>
      <c r="FU33" s="463"/>
      <c r="FV33" s="463"/>
      <c r="FW33" s="463"/>
      <c r="FX33" s="463"/>
      <c r="FY33" s="463"/>
      <c r="FZ33" s="463"/>
      <c r="GA33" s="463"/>
      <c r="GB33" s="463"/>
      <c r="GC33" s="463"/>
      <c r="GD33" s="463"/>
      <c r="GE33" s="463"/>
      <c r="GF33" s="463"/>
      <c r="GG33" s="463"/>
      <c r="GH33" s="463"/>
      <c r="GI33" s="463"/>
      <c r="GJ33" s="463"/>
      <c r="GK33" s="463"/>
      <c r="GL33" s="463"/>
      <c r="GM33" s="463"/>
      <c r="GN33" s="463"/>
      <c r="GO33" s="463"/>
      <c r="GP33" s="463"/>
      <c r="GQ33" s="463"/>
      <c r="GR33" s="463"/>
      <c r="GS33" s="463"/>
      <c r="GT33" s="463"/>
      <c r="GU33" s="463"/>
      <c r="GV33" s="463"/>
      <c r="GW33" s="463"/>
      <c r="GX33" s="463"/>
      <c r="GY33" s="463"/>
      <c r="GZ33" s="463"/>
      <c r="HA33" s="463"/>
      <c r="HB33" s="463"/>
      <c r="HC33" s="463"/>
      <c r="HD33" s="463"/>
      <c r="HE33" s="463"/>
      <c r="HF33" s="463"/>
      <c r="HG33" s="463"/>
      <c r="HH33" s="463"/>
      <c r="HI33" s="463"/>
      <c r="HJ33" s="463"/>
      <c r="HK33" s="463"/>
      <c r="HL33" s="463"/>
      <c r="HM33" s="463"/>
      <c r="HN33" s="463"/>
      <c r="HO33" s="463"/>
      <c r="HP33" s="463"/>
      <c r="HQ33" s="463"/>
      <c r="HR33" s="463"/>
      <c r="HS33" s="463"/>
      <c r="HT33" s="463"/>
      <c r="HU33" s="463"/>
      <c r="HV33" s="463"/>
      <c r="HW33" s="463"/>
      <c r="HX33" s="463"/>
      <c r="HY33" s="463"/>
      <c r="HZ33" s="463"/>
      <c r="IA33" s="463"/>
      <c r="IB33" s="463"/>
      <c r="IC33" s="463"/>
      <c r="ID33" s="463"/>
      <c r="IE33" s="463"/>
      <c r="IF33" s="463"/>
      <c r="IG33" s="463"/>
      <c r="IH33" s="463"/>
      <c r="II33" s="463"/>
      <c r="IJ33" s="463"/>
      <c r="IK33" s="463"/>
      <c r="IL33" s="463"/>
      <c r="IM33" s="463"/>
      <c r="IN33" s="463"/>
      <c r="IO33" s="463"/>
      <c r="IP33" s="463"/>
      <c r="IQ33" s="463"/>
      <c r="IR33" s="463"/>
      <c r="IS33" s="463"/>
      <c r="IT33" s="463"/>
      <c r="IU33" s="463"/>
      <c r="IV33" s="463"/>
    </row>
    <row r="34" s="458" customFormat="1" ht="17.1" customHeight="1" spans="1:256">
      <c r="A34" s="486" t="s">
        <v>147</v>
      </c>
      <c r="B34" s="102"/>
      <c r="C34" s="491"/>
      <c r="D34" s="436"/>
      <c r="E34" s="86"/>
      <c r="F34" s="50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AV34" s="463"/>
      <c r="AW34" s="463"/>
      <c r="AX34" s="463"/>
      <c r="AY34" s="463"/>
      <c r="AZ34" s="463"/>
      <c r="BA34" s="463"/>
      <c r="BB34" s="463"/>
      <c r="BC34" s="463"/>
      <c r="BD34" s="463"/>
      <c r="BE34" s="463"/>
      <c r="BF34" s="463"/>
      <c r="BG34" s="463"/>
      <c r="BH34" s="463"/>
      <c r="BI34" s="463"/>
      <c r="BJ34" s="463"/>
      <c r="BK34" s="463"/>
      <c r="BL34" s="463"/>
      <c r="BM34" s="463"/>
      <c r="BN34" s="463"/>
      <c r="BO34" s="463"/>
      <c r="BP34" s="463"/>
      <c r="BQ34" s="463"/>
      <c r="BR34" s="463"/>
      <c r="BS34" s="463"/>
      <c r="BT34" s="463"/>
      <c r="BU34" s="463"/>
      <c r="BV34" s="463"/>
      <c r="BW34" s="463"/>
      <c r="BX34" s="463"/>
      <c r="BY34" s="463"/>
      <c r="BZ34" s="463"/>
      <c r="CA34" s="463"/>
      <c r="CB34" s="463"/>
      <c r="CC34" s="463"/>
      <c r="CD34" s="463"/>
      <c r="CE34" s="463"/>
      <c r="CF34" s="463"/>
      <c r="CG34" s="463"/>
      <c r="CH34" s="463"/>
      <c r="CI34" s="463"/>
      <c r="CJ34" s="463"/>
      <c r="CK34" s="463"/>
      <c r="CL34" s="463"/>
      <c r="CM34" s="463"/>
      <c r="CN34" s="463"/>
      <c r="CO34" s="463"/>
      <c r="CP34" s="463"/>
      <c r="CQ34" s="463"/>
      <c r="CR34" s="463"/>
      <c r="CS34" s="463"/>
      <c r="CT34" s="463"/>
      <c r="CU34" s="463"/>
      <c r="CV34" s="463"/>
      <c r="CW34" s="463"/>
      <c r="CX34" s="463"/>
      <c r="CY34" s="463"/>
      <c r="CZ34" s="463"/>
      <c r="DA34" s="463"/>
      <c r="DB34" s="463"/>
      <c r="DC34" s="463"/>
      <c r="DD34" s="463"/>
      <c r="DE34" s="463"/>
      <c r="DF34" s="463"/>
      <c r="DG34" s="463"/>
      <c r="DH34" s="463"/>
      <c r="DI34" s="463"/>
      <c r="DJ34" s="463"/>
      <c r="DK34" s="463"/>
      <c r="DL34" s="463"/>
      <c r="DM34" s="463"/>
      <c r="DN34" s="463"/>
      <c r="DO34" s="463"/>
      <c r="DP34" s="463"/>
      <c r="DQ34" s="463"/>
      <c r="DR34" s="463"/>
      <c r="DS34" s="463"/>
      <c r="DT34" s="463"/>
      <c r="DU34" s="463"/>
      <c r="DV34" s="463"/>
      <c r="DW34" s="463"/>
      <c r="DX34" s="463"/>
      <c r="DY34" s="463"/>
      <c r="DZ34" s="463"/>
      <c r="EA34" s="463"/>
      <c r="EB34" s="463"/>
      <c r="EC34" s="463"/>
      <c r="ED34" s="463"/>
      <c r="EE34" s="463"/>
      <c r="EF34" s="463"/>
      <c r="EG34" s="463"/>
      <c r="EH34" s="463"/>
      <c r="EI34" s="463"/>
      <c r="EJ34" s="463"/>
      <c r="EK34" s="463"/>
      <c r="EL34" s="463"/>
      <c r="EM34" s="463"/>
      <c r="EN34" s="463"/>
      <c r="EO34" s="463"/>
      <c r="EP34" s="463"/>
      <c r="EQ34" s="463"/>
      <c r="ER34" s="463"/>
      <c r="ES34" s="463"/>
      <c r="ET34" s="463"/>
      <c r="EU34" s="463"/>
      <c r="EV34" s="463"/>
      <c r="EW34" s="463"/>
      <c r="EX34" s="463"/>
      <c r="EY34" s="463"/>
      <c r="EZ34" s="463"/>
      <c r="FA34" s="463"/>
      <c r="FB34" s="463"/>
      <c r="FC34" s="463"/>
      <c r="FD34" s="463"/>
      <c r="FE34" s="463"/>
      <c r="FF34" s="463"/>
      <c r="FG34" s="463"/>
      <c r="FH34" s="463"/>
      <c r="FI34" s="463"/>
      <c r="FJ34" s="463"/>
      <c r="FK34" s="463"/>
      <c r="FL34" s="463"/>
      <c r="FM34" s="463"/>
      <c r="FN34" s="463"/>
      <c r="FO34" s="463"/>
      <c r="FP34" s="463"/>
      <c r="FQ34" s="463"/>
      <c r="FR34" s="463"/>
      <c r="FS34" s="463"/>
      <c r="FT34" s="463"/>
      <c r="FU34" s="463"/>
      <c r="FV34" s="463"/>
      <c r="FW34" s="463"/>
      <c r="FX34" s="463"/>
      <c r="FY34" s="463"/>
      <c r="FZ34" s="463"/>
      <c r="GA34" s="463"/>
      <c r="GB34" s="463"/>
      <c r="GC34" s="463"/>
      <c r="GD34" s="463"/>
      <c r="GE34" s="463"/>
      <c r="GF34" s="463"/>
      <c r="GG34" s="463"/>
      <c r="GH34" s="463"/>
      <c r="GI34" s="463"/>
      <c r="GJ34" s="463"/>
      <c r="GK34" s="463"/>
      <c r="GL34" s="463"/>
      <c r="GM34" s="463"/>
      <c r="GN34" s="463"/>
      <c r="GO34" s="463"/>
      <c r="GP34" s="463"/>
      <c r="GQ34" s="463"/>
      <c r="GR34" s="463"/>
      <c r="GS34" s="463"/>
      <c r="GT34" s="463"/>
      <c r="GU34" s="463"/>
      <c r="GV34" s="463"/>
      <c r="GW34" s="463"/>
      <c r="GX34" s="463"/>
      <c r="GY34" s="463"/>
      <c r="GZ34" s="463"/>
      <c r="HA34" s="463"/>
      <c r="HB34" s="463"/>
      <c r="HC34" s="463"/>
      <c r="HD34" s="463"/>
      <c r="HE34" s="463"/>
      <c r="HF34" s="463"/>
      <c r="HG34" s="463"/>
      <c r="HH34" s="463"/>
      <c r="HI34" s="463"/>
      <c r="HJ34" s="463"/>
      <c r="HK34" s="463"/>
      <c r="HL34" s="463"/>
      <c r="HM34" s="463"/>
      <c r="HN34" s="463"/>
      <c r="HO34" s="463"/>
      <c r="HP34" s="463"/>
      <c r="HQ34" s="463"/>
      <c r="HR34" s="463"/>
      <c r="HS34" s="463"/>
      <c r="HT34" s="463"/>
      <c r="HU34" s="463"/>
      <c r="HV34" s="463"/>
      <c r="HW34" s="463"/>
      <c r="HX34" s="463"/>
      <c r="HY34" s="463"/>
      <c r="HZ34" s="463"/>
      <c r="IA34" s="463"/>
      <c r="IB34" s="463"/>
      <c r="IC34" s="463"/>
      <c r="ID34" s="463"/>
      <c r="IE34" s="463"/>
      <c r="IF34" s="463"/>
      <c r="IG34" s="463"/>
      <c r="IH34" s="463"/>
      <c r="II34" s="463"/>
      <c r="IJ34" s="463"/>
      <c r="IK34" s="463"/>
      <c r="IL34" s="463"/>
      <c r="IM34" s="463"/>
      <c r="IN34" s="463"/>
      <c r="IO34" s="463"/>
      <c r="IP34" s="463"/>
      <c r="IQ34" s="463"/>
      <c r="IR34" s="463"/>
      <c r="IS34" s="463"/>
      <c r="IT34" s="463"/>
      <c r="IU34" s="463"/>
      <c r="IV34" s="463"/>
    </row>
    <row r="35" s="458" customFormat="1" ht="17.1" customHeight="1" spans="1:256">
      <c r="A35" s="486" t="s">
        <v>148</v>
      </c>
      <c r="B35" s="102">
        <f>SUM(上年结转支出预算表!F8)</f>
        <v>883.79</v>
      </c>
      <c r="C35" s="86"/>
      <c r="D35" s="436"/>
      <c r="E35" s="86" t="s">
        <v>149</v>
      </c>
      <c r="F35" s="160">
        <f>B36-F33</f>
        <v>0</v>
      </c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3"/>
      <c r="AF35" s="463"/>
      <c r="AG35" s="463"/>
      <c r="AH35" s="463"/>
      <c r="AI35" s="463"/>
      <c r="AJ35" s="463"/>
      <c r="AK35" s="463"/>
      <c r="AL35" s="463"/>
      <c r="AM35" s="463"/>
      <c r="AN35" s="463"/>
      <c r="AO35" s="463"/>
      <c r="AP35" s="463"/>
      <c r="AQ35" s="463"/>
      <c r="AR35" s="463"/>
      <c r="AS35" s="463"/>
      <c r="AT35" s="463"/>
      <c r="AU35" s="463"/>
      <c r="AV35" s="463"/>
      <c r="AW35" s="463"/>
      <c r="AX35" s="463"/>
      <c r="AY35" s="463"/>
      <c r="AZ35" s="463"/>
      <c r="BA35" s="463"/>
      <c r="BB35" s="463"/>
      <c r="BC35" s="463"/>
      <c r="BD35" s="463"/>
      <c r="BE35" s="463"/>
      <c r="BF35" s="463"/>
      <c r="BG35" s="463"/>
      <c r="BH35" s="463"/>
      <c r="BI35" s="463"/>
      <c r="BJ35" s="463"/>
      <c r="BK35" s="463"/>
      <c r="BL35" s="463"/>
      <c r="BM35" s="463"/>
      <c r="BN35" s="463"/>
      <c r="BO35" s="463"/>
      <c r="BP35" s="463"/>
      <c r="BQ35" s="463"/>
      <c r="BR35" s="463"/>
      <c r="BS35" s="463"/>
      <c r="BT35" s="463"/>
      <c r="BU35" s="463"/>
      <c r="BV35" s="463"/>
      <c r="BW35" s="463"/>
      <c r="BX35" s="463"/>
      <c r="BY35" s="463"/>
      <c r="BZ35" s="463"/>
      <c r="CA35" s="463"/>
      <c r="CB35" s="463"/>
      <c r="CC35" s="463"/>
      <c r="CD35" s="463"/>
      <c r="CE35" s="463"/>
      <c r="CF35" s="463"/>
      <c r="CG35" s="463"/>
      <c r="CH35" s="463"/>
      <c r="CI35" s="463"/>
      <c r="CJ35" s="463"/>
      <c r="CK35" s="463"/>
      <c r="CL35" s="463"/>
      <c r="CM35" s="463"/>
      <c r="CN35" s="463"/>
      <c r="CO35" s="463"/>
      <c r="CP35" s="463"/>
      <c r="CQ35" s="463"/>
      <c r="CR35" s="463"/>
      <c r="CS35" s="463"/>
      <c r="CT35" s="463"/>
      <c r="CU35" s="463"/>
      <c r="CV35" s="463"/>
      <c r="CW35" s="463"/>
      <c r="CX35" s="463"/>
      <c r="CY35" s="463"/>
      <c r="CZ35" s="463"/>
      <c r="DA35" s="463"/>
      <c r="DB35" s="463"/>
      <c r="DC35" s="463"/>
      <c r="DD35" s="463"/>
      <c r="DE35" s="463"/>
      <c r="DF35" s="463"/>
      <c r="DG35" s="463"/>
      <c r="DH35" s="463"/>
      <c r="DI35" s="463"/>
      <c r="DJ35" s="463"/>
      <c r="DK35" s="463"/>
      <c r="DL35" s="463"/>
      <c r="DM35" s="463"/>
      <c r="DN35" s="463"/>
      <c r="DO35" s="463"/>
      <c r="DP35" s="463"/>
      <c r="DQ35" s="463"/>
      <c r="DR35" s="463"/>
      <c r="DS35" s="463"/>
      <c r="DT35" s="463"/>
      <c r="DU35" s="463"/>
      <c r="DV35" s="463"/>
      <c r="DW35" s="463"/>
      <c r="DX35" s="463"/>
      <c r="DY35" s="463"/>
      <c r="DZ35" s="463"/>
      <c r="EA35" s="463"/>
      <c r="EB35" s="463"/>
      <c r="EC35" s="463"/>
      <c r="ED35" s="463"/>
      <c r="EE35" s="463"/>
      <c r="EF35" s="463"/>
      <c r="EG35" s="463"/>
      <c r="EH35" s="463"/>
      <c r="EI35" s="463"/>
      <c r="EJ35" s="463"/>
      <c r="EK35" s="463"/>
      <c r="EL35" s="463"/>
      <c r="EM35" s="463"/>
      <c r="EN35" s="463"/>
      <c r="EO35" s="463"/>
      <c r="EP35" s="463"/>
      <c r="EQ35" s="463"/>
      <c r="ER35" s="463"/>
      <c r="ES35" s="463"/>
      <c r="ET35" s="463"/>
      <c r="EU35" s="463"/>
      <c r="EV35" s="463"/>
      <c r="EW35" s="463"/>
      <c r="EX35" s="463"/>
      <c r="EY35" s="463"/>
      <c r="EZ35" s="463"/>
      <c r="FA35" s="463"/>
      <c r="FB35" s="463"/>
      <c r="FC35" s="463"/>
      <c r="FD35" s="463"/>
      <c r="FE35" s="463"/>
      <c r="FF35" s="463"/>
      <c r="FG35" s="463"/>
      <c r="FH35" s="463"/>
      <c r="FI35" s="463"/>
      <c r="FJ35" s="463"/>
      <c r="FK35" s="463"/>
      <c r="FL35" s="463"/>
      <c r="FM35" s="463"/>
      <c r="FN35" s="463"/>
      <c r="FO35" s="463"/>
      <c r="FP35" s="463"/>
      <c r="FQ35" s="463"/>
      <c r="FR35" s="463"/>
      <c r="FS35" s="463"/>
      <c r="FT35" s="463"/>
      <c r="FU35" s="463"/>
      <c r="FV35" s="463"/>
      <c r="FW35" s="463"/>
      <c r="FX35" s="463"/>
      <c r="FY35" s="463"/>
      <c r="FZ35" s="463"/>
      <c r="GA35" s="463"/>
      <c r="GB35" s="463"/>
      <c r="GC35" s="463"/>
      <c r="GD35" s="463"/>
      <c r="GE35" s="463"/>
      <c r="GF35" s="463"/>
      <c r="GG35" s="463"/>
      <c r="GH35" s="463"/>
      <c r="GI35" s="463"/>
      <c r="GJ35" s="463"/>
      <c r="GK35" s="463"/>
      <c r="GL35" s="463"/>
      <c r="GM35" s="463"/>
      <c r="GN35" s="463"/>
      <c r="GO35" s="463"/>
      <c r="GP35" s="463"/>
      <c r="GQ35" s="463"/>
      <c r="GR35" s="463"/>
      <c r="GS35" s="463"/>
      <c r="GT35" s="463"/>
      <c r="GU35" s="463"/>
      <c r="GV35" s="463"/>
      <c r="GW35" s="463"/>
      <c r="GX35" s="463"/>
      <c r="GY35" s="463"/>
      <c r="GZ35" s="463"/>
      <c r="HA35" s="463"/>
      <c r="HB35" s="463"/>
      <c r="HC35" s="463"/>
      <c r="HD35" s="463"/>
      <c r="HE35" s="463"/>
      <c r="HF35" s="463"/>
      <c r="HG35" s="463"/>
      <c r="HH35" s="463"/>
      <c r="HI35" s="463"/>
      <c r="HJ35" s="463"/>
      <c r="HK35" s="463"/>
      <c r="HL35" s="463"/>
      <c r="HM35" s="463"/>
      <c r="HN35" s="463"/>
      <c r="HO35" s="463"/>
      <c r="HP35" s="463"/>
      <c r="HQ35" s="463"/>
      <c r="HR35" s="463"/>
      <c r="HS35" s="463"/>
      <c r="HT35" s="463"/>
      <c r="HU35" s="463"/>
      <c r="HV35" s="463"/>
      <c r="HW35" s="463"/>
      <c r="HX35" s="463"/>
      <c r="HY35" s="463"/>
      <c r="HZ35" s="463"/>
      <c r="IA35" s="463"/>
      <c r="IB35" s="463"/>
      <c r="IC35" s="463"/>
      <c r="ID35" s="463"/>
      <c r="IE35" s="463"/>
      <c r="IF35" s="463"/>
      <c r="IG35" s="463"/>
      <c r="IH35" s="463"/>
      <c r="II35" s="463"/>
      <c r="IJ35" s="463"/>
      <c r="IK35" s="463"/>
      <c r="IL35" s="463"/>
      <c r="IM35" s="463"/>
      <c r="IN35" s="463"/>
      <c r="IO35" s="463"/>
      <c r="IP35" s="463"/>
      <c r="IQ35" s="463"/>
      <c r="IR35" s="463"/>
      <c r="IS35" s="463"/>
      <c r="IT35" s="463"/>
      <c r="IU35" s="463"/>
      <c r="IV35" s="463"/>
    </row>
    <row r="36" s="458" customFormat="1" ht="17.1" customHeight="1" spans="1:256">
      <c r="A36" s="469" t="s">
        <v>150</v>
      </c>
      <c r="B36" s="102">
        <f>B33-B34+B35</f>
        <v>7178.78</v>
      </c>
      <c r="C36" s="162" t="s">
        <v>151</v>
      </c>
      <c r="D36" s="504">
        <f>D33</f>
        <v>7178.78</v>
      </c>
      <c r="E36" s="161" t="s">
        <v>152</v>
      </c>
      <c r="F36" s="505">
        <f>F33</f>
        <v>7178.78</v>
      </c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3"/>
      <c r="AO36" s="463"/>
      <c r="AP36" s="463"/>
      <c r="AQ36" s="463"/>
      <c r="AR36" s="463"/>
      <c r="AS36" s="463"/>
      <c r="AT36" s="463"/>
      <c r="AU36" s="463"/>
      <c r="AV36" s="463"/>
      <c r="AW36" s="463"/>
      <c r="AX36" s="463"/>
      <c r="AY36" s="463"/>
      <c r="AZ36" s="463"/>
      <c r="BA36" s="463"/>
      <c r="BB36" s="463"/>
      <c r="BC36" s="463"/>
      <c r="BD36" s="463"/>
      <c r="BE36" s="463"/>
      <c r="BF36" s="463"/>
      <c r="BG36" s="463"/>
      <c r="BH36" s="463"/>
      <c r="BI36" s="463"/>
      <c r="BJ36" s="463"/>
      <c r="BK36" s="463"/>
      <c r="BL36" s="463"/>
      <c r="BM36" s="463"/>
      <c r="BN36" s="463"/>
      <c r="BO36" s="463"/>
      <c r="BP36" s="463"/>
      <c r="BQ36" s="463"/>
      <c r="BR36" s="463"/>
      <c r="BS36" s="463"/>
      <c r="BT36" s="463"/>
      <c r="BU36" s="463"/>
      <c r="BV36" s="463"/>
      <c r="BW36" s="463"/>
      <c r="BX36" s="463"/>
      <c r="BY36" s="463"/>
      <c r="BZ36" s="463"/>
      <c r="CA36" s="463"/>
      <c r="CB36" s="463"/>
      <c r="CC36" s="463"/>
      <c r="CD36" s="463"/>
      <c r="CE36" s="463"/>
      <c r="CF36" s="463"/>
      <c r="CG36" s="463"/>
      <c r="CH36" s="463"/>
      <c r="CI36" s="463"/>
      <c r="CJ36" s="463"/>
      <c r="CK36" s="463"/>
      <c r="CL36" s="463"/>
      <c r="CM36" s="463"/>
      <c r="CN36" s="463"/>
      <c r="CO36" s="463"/>
      <c r="CP36" s="463"/>
      <c r="CQ36" s="463"/>
      <c r="CR36" s="463"/>
      <c r="CS36" s="463"/>
      <c r="CT36" s="463"/>
      <c r="CU36" s="463"/>
      <c r="CV36" s="463"/>
      <c r="CW36" s="463"/>
      <c r="CX36" s="463"/>
      <c r="CY36" s="463"/>
      <c r="CZ36" s="463"/>
      <c r="DA36" s="463"/>
      <c r="DB36" s="463"/>
      <c r="DC36" s="463"/>
      <c r="DD36" s="463"/>
      <c r="DE36" s="463"/>
      <c r="DF36" s="463"/>
      <c r="DG36" s="463"/>
      <c r="DH36" s="463"/>
      <c r="DI36" s="463"/>
      <c r="DJ36" s="463"/>
      <c r="DK36" s="463"/>
      <c r="DL36" s="463"/>
      <c r="DM36" s="463"/>
      <c r="DN36" s="463"/>
      <c r="DO36" s="463"/>
      <c r="DP36" s="463"/>
      <c r="DQ36" s="463"/>
      <c r="DR36" s="463"/>
      <c r="DS36" s="463"/>
      <c r="DT36" s="463"/>
      <c r="DU36" s="463"/>
      <c r="DV36" s="463"/>
      <c r="DW36" s="463"/>
      <c r="DX36" s="463"/>
      <c r="DY36" s="463"/>
      <c r="DZ36" s="463"/>
      <c r="EA36" s="463"/>
      <c r="EB36" s="463"/>
      <c r="EC36" s="463"/>
      <c r="ED36" s="463"/>
      <c r="EE36" s="463"/>
      <c r="EF36" s="463"/>
      <c r="EG36" s="463"/>
      <c r="EH36" s="463"/>
      <c r="EI36" s="463"/>
      <c r="EJ36" s="463"/>
      <c r="EK36" s="463"/>
      <c r="EL36" s="463"/>
      <c r="EM36" s="463"/>
      <c r="EN36" s="463"/>
      <c r="EO36" s="463"/>
      <c r="EP36" s="463"/>
      <c r="EQ36" s="463"/>
      <c r="ER36" s="463"/>
      <c r="ES36" s="463"/>
      <c r="ET36" s="463"/>
      <c r="EU36" s="463"/>
      <c r="EV36" s="463"/>
      <c r="EW36" s="463"/>
      <c r="EX36" s="463"/>
      <c r="EY36" s="463"/>
      <c r="EZ36" s="463"/>
      <c r="FA36" s="463"/>
      <c r="FB36" s="463"/>
      <c r="FC36" s="463"/>
      <c r="FD36" s="463"/>
      <c r="FE36" s="463"/>
      <c r="FF36" s="463"/>
      <c r="FG36" s="463"/>
      <c r="FH36" s="463"/>
      <c r="FI36" s="463"/>
      <c r="FJ36" s="463"/>
      <c r="FK36" s="463"/>
      <c r="FL36" s="463"/>
      <c r="FM36" s="463"/>
      <c r="FN36" s="463"/>
      <c r="FO36" s="463"/>
      <c r="FP36" s="463"/>
      <c r="FQ36" s="463"/>
      <c r="FR36" s="463"/>
      <c r="FS36" s="463"/>
      <c r="FT36" s="463"/>
      <c r="FU36" s="463"/>
      <c r="FV36" s="463"/>
      <c r="FW36" s="463"/>
      <c r="FX36" s="463"/>
      <c r="FY36" s="463"/>
      <c r="FZ36" s="463"/>
      <c r="GA36" s="463"/>
      <c r="GB36" s="463"/>
      <c r="GC36" s="463"/>
      <c r="GD36" s="463"/>
      <c r="GE36" s="463"/>
      <c r="GF36" s="463"/>
      <c r="GG36" s="463"/>
      <c r="GH36" s="463"/>
      <c r="GI36" s="463"/>
      <c r="GJ36" s="463"/>
      <c r="GK36" s="463"/>
      <c r="GL36" s="463"/>
      <c r="GM36" s="463"/>
      <c r="GN36" s="463"/>
      <c r="GO36" s="463"/>
      <c r="GP36" s="463"/>
      <c r="GQ36" s="463"/>
      <c r="GR36" s="463"/>
      <c r="GS36" s="463"/>
      <c r="GT36" s="463"/>
      <c r="GU36" s="463"/>
      <c r="GV36" s="463"/>
      <c r="GW36" s="463"/>
      <c r="GX36" s="463"/>
      <c r="GY36" s="463"/>
      <c r="GZ36" s="463"/>
      <c r="HA36" s="463"/>
      <c r="HB36" s="463"/>
      <c r="HC36" s="463"/>
      <c r="HD36" s="463"/>
      <c r="HE36" s="463"/>
      <c r="HF36" s="463"/>
      <c r="HG36" s="463"/>
      <c r="HH36" s="463"/>
      <c r="HI36" s="463"/>
      <c r="HJ36" s="463"/>
      <c r="HK36" s="463"/>
      <c r="HL36" s="463"/>
      <c r="HM36" s="463"/>
      <c r="HN36" s="463"/>
      <c r="HO36" s="463"/>
      <c r="HP36" s="463"/>
      <c r="HQ36" s="463"/>
      <c r="HR36" s="463"/>
      <c r="HS36" s="463"/>
      <c r="HT36" s="463"/>
      <c r="HU36" s="463"/>
      <c r="HV36" s="463"/>
      <c r="HW36" s="463"/>
      <c r="HX36" s="463"/>
      <c r="HY36" s="463"/>
      <c r="HZ36" s="463"/>
      <c r="IA36" s="463"/>
      <c r="IB36" s="463"/>
      <c r="IC36" s="463"/>
      <c r="ID36" s="463"/>
      <c r="IE36" s="463"/>
      <c r="IF36" s="463"/>
      <c r="IG36" s="463"/>
      <c r="IH36" s="463"/>
      <c r="II36" s="463"/>
      <c r="IJ36" s="463"/>
      <c r="IK36" s="463"/>
      <c r="IL36" s="463"/>
      <c r="IM36" s="463"/>
      <c r="IN36" s="463"/>
      <c r="IO36" s="463"/>
      <c r="IP36" s="463"/>
      <c r="IQ36" s="463"/>
      <c r="IR36" s="463"/>
      <c r="IS36" s="463"/>
      <c r="IT36" s="463"/>
      <c r="IU36" s="463"/>
      <c r="IV36" s="463"/>
    </row>
    <row r="37" s="458" customFormat="1" ht="23.1" customHeight="1" spans="1:256">
      <c r="A37" s="463"/>
      <c r="B37" s="461"/>
      <c r="C37" s="463"/>
      <c r="D37" s="467"/>
      <c r="E37" s="461"/>
      <c r="F37" s="461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3"/>
      <c r="AL37" s="463"/>
      <c r="AM37" s="463"/>
      <c r="AN37" s="463"/>
      <c r="AO37" s="463"/>
      <c r="AP37" s="463"/>
      <c r="AQ37" s="463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3"/>
      <c r="BC37" s="463"/>
      <c r="BD37" s="463"/>
      <c r="BE37" s="463"/>
      <c r="BF37" s="463"/>
      <c r="BG37" s="463"/>
      <c r="BH37" s="463"/>
      <c r="BI37" s="463"/>
      <c r="BJ37" s="463"/>
      <c r="BK37" s="463"/>
      <c r="BL37" s="463"/>
      <c r="BM37" s="463"/>
      <c r="BN37" s="463"/>
      <c r="BO37" s="463"/>
      <c r="BP37" s="463"/>
      <c r="BQ37" s="463"/>
      <c r="BR37" s="463"/>
      <c r="BS37" s="463"/>
      <c r="BT37" s="463"/>
      <c r="BU37" s="463"/>
      <c r="BV37" s="463"/>
      <c r="BW37" s="463"/>
      <c r="BX37" s="463"/>
      <c r="BY37" s="463"/>
      <c r="BZ37" s="463"/>
      <c r="CA37" s="463"/>
      <c r="CB37" s="463"/>
      <c r="CC37" s="463"/>
      <c r="CD37" s="463"/>
      <c r="CE37" s="463"/>
      <c r="CF37" s="463"/>
      <c r="CG37" s="463"/>
      <c r="CH37" s="463"/>
      <c r="CI37" s="463"/>
      <c r="CJ37" s="463"/>
      <c r="CK37" s="463"/>
      <c r="CL37" s="463"/>
      <c r="CM37" s="463"/>
      <c r="CN37" s="463"/>
      <c r="CO37" s="463"/>
      <c r="CP37" s="463"/>
      <c r="CQ37" s="463"/>
      <c r="CR37" s="463"/>
      <c r="CS37" s="463"/>
      <c r="CT37" s="463"/>
      <c r="CU37" s="463"/>
      <c r="CV37" s="463"/>
      <c r="CW37" s="463"/>
      <c r="CX37" s="463"/>
      <c r="CY37" s="463"/>
      <c r="CZ37" s="463"/>
      <c r="DA37" s="463"/>
      <c r="DB37" s="463"/>
      <c r="DC37" s="463"/>
      <c r="DD37" s="463"/>
      <c r="DE37" s="463"/>
      <c r="DF37" s="463"/>
      <c r="DG37" s="463"/>
      <c r="DH37" s="463"/>
      <c r="DI37" s="463"/>
      <c r="DJ37" s="463"/>
      <c r="DK37" s="463"/>
      <c r="DL37" s="463"/>
      <c r="DM37" s="463"/>
      <c r="DN37" s="463"/>
      <c r="DO37" s="463"/>
      <c r="DP37" s="463"/>
      <c r="DQ37" s="463"/>
      <c r="DR37" s="463"/>
      <c r="DS37" s="463"/>
      <c r="DT37" s="463"/>
      <c r="DU37" s="463"/>
      <c r="DV37" s="463"/>
      <c r="DW37" s="463"/>
      <c r="DX37" s="463"/>
      <c r="DY37" s="463"/>
      <c r="DZ37" s="463"/>
      <c r="EA37" s="463"/>
      <c r="EB37" s="463"/>
      <c r="EC37" s="463"/>
      <c r="ED37" s="463"/>
      <c r="EE37" s="463"/>
      <c r="EF37" s="463"/>
      <c r="EG37" s="463"/>
      <c r="EH37" s="463"/>
      <c r="EI37" s="463"/>
      <c r="EJ37" s="463"/>
      <c r="EK37" s="463"/>
      <c r="EL37" s="463"/>
      <c r="EM37" s="463"/>
      <c r="EN37" s="463"/>
      <c r="EO37" s="463"/>
      <c r="EP37" s="463"/>
      <c r="EQ37" s="463"/>
      <c r="ER37" s="463"/>
      <c r="ES37" s="463"/>
      <c r="ET37" s="463"/>
      <c r="EU37" s="463"/>
      <c r="EV37" s="463"/>
      <c r="EW37" s="463"/>
      <c r="EX37" s="463"/>
      <c r="EY37" s="463"/>
      <c r="EZ37" s="463"/>
      <c r="FA37" s="463"/>
      <c r="FB37" s="463"/>
      <c r="FC37" s="463"/>
      <c r="FD37" s="463"/>
      <c r="FE37" s="463"/>
      <c r="FF37" s="463"/>
      <c r="FG37" s="463"/>
      <c r="FH37" s="463"/>
      <c r="FI37" s="463"/>
      <c r="FJ37" s="463"/>
      <c r="FK37" s="463"/>
      <c r="FL37" s="463"/>
      <c r="FM37" s="463"/>
      <c r="FN37" s="463"/>
      <c r="FO37" s="463"/>
      <c r="FP37" s="463"/>
      <c r="FQ37" s="463"/>
      <c r="FR37" s="463"/>
      <c r="FS37" s="463"/>
      <c r="FT37" s="463"/>
      <c r="FU37" s="463"/>
      <c r="FV37" s="463"/>
      <c r="FW37" s="463"/>
      <c r="FX37" s="463"/>
      <c r="FY37" s="463"/>
      <c r="FZ37" s="463"/>
      <c r="GA37" s="463"/>
      <c r="GB37" s="463"/>
      <c r="GC37" s="463"/>
      <c r="GD37" s="463"/>
      <c r="GE37" s="463"/>
      <c r="GF37" s="463"/>
      <c r="GG37" s="463"/>
      <c r="GH37" s="463"/>
      <c r="GI37" s="463"/>
      <c r="GJ37" s="463"/>
      <c r="GK37" s="463"/>
      <c r="GL37" s="463"/>
      <c r="GM37" s="463"/>
      <c r="GN37" s="463"/>
      <c r="GO37" s="463"/>
      <c r="GP37" s="463"/>
      <c r="GQ37" s="463"/>
      <c r="GR37" s="463"/>
      <c r="GS37" s="463"/>
      <c r="GT37" s="463"/>
      <c r="GU37" s="463"/>
      <c r="GV37" s="463"/>
      <c r="GW37" s="463"/>
      <c r="GX37" s="463"/>
      <c r="GY37" s="463"/>
      <c r="GZ37" s="463"/>
      <c r="HA37" s="463"/>
      <c r="HB37" s="463"/>
      <c r="HC37" s="463"/>
      <c r="HD37" s="463"/>
      <c r="HE37" s="463"/>
      <c r="HF37" s="463"/>
      <c r="HG37" s="463"/>
      <c r="HH37" s="463"/>
      <c r="HI37" s="463"/>
      <c r="HJ37" s="463"/>
      <c r="HK37" s="463"/>
      <c r="HL37" s="463"/>
      <c r="HM37" s="463"/>
      <c r="HN37" s="463"/>
      <c r="HO37" s="463"/>
      <c r="HP37" s="463"/>
      <c r="HQ37" s="463"/>
      <c r="HR37" s="463"/>
      <c r="HS37" s="463"/>
      <c r="HT37" s="463"/>
      <c r="HU37" s="463"/>
      <c r="HV37" s="463"/>
      <c r="HW37" s="463"/>
      <c r="HX37" s="463"/>
      <c r="HY37" s="463"/>
      <c r="HZ37" s="463"/>
      <c r="IA37" s="463"/>
      <c r="IB37" s="463"/>
      <c r="IC37" s="463"/>
      <c r="ID37" s="463"/>
      <c r="IE37" s="463"/>
      <c r="IF37" s="463"/>
      <c r="IG37" s="463"/>
      <c r="IH37" s="463"/>
      <c r="II37" s="463"/>
      <c r="IJ37" s="463"/>
      <c r="IK37" s="463"/>
      <c r="IL37" s="463"/>
      <c r="IM37" s="463"/>
      <c r="IN37" s="463"/>
      <c r="IO37" s="463"/>
      <c r="IP37" s="463"/>
      <c r="IQ37" s="463"/>
      <c r="IR37" s="463"/>
      <c r="IS37" s="463"/>
      <c r="IT37" s="463"/>
      <c r="IU37" s="463"/>
      <c r="IV37" s="463"/>
    </row>
    <row r="38" s="458" customFormat="1" ht="23.1" customHeight="1" spans="1:256">
      <c r="A38" s="463"/>
      <c r="B38" s="461"/>
      <c r="C38" s="463"/>
      <c r="D38" s="467"/>
      <c r="E38" s="461"/>
      <c r="F38" s="461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63"/>
      <c r="X38" s="463"/>
      <c r="Y38" s="463"/>
      <c r="Z38" s="463"/>
      <c r="AA38" s="463"/>
      <c r="AB38" s="463"/>
      <c r="AC38" s="463"/>
      <c r="AD38" s="463"/>
      <c r="AE38" s="463"/>
      <c r="AF38" s="463"/>
      <c r="AG38" s="463"/>
      <c r="AH38" s="463"/>
      <c r="AI38" s="463"/>
      <c r="AJ38" s="463"/>
      <c r="AK38" s="463"/>
      <c r="AL38" s="463"/>
      <c r="AM38" s="463"/>
      <c r="AN38" s="463"/>
      <c r="AO38" s="463"/>
      <c r="AP38" s="463"/>
      <c r="AQ38" s="463"/>
      <c r="AR38" s="463"/>
      <c r="AS38" s="463"/>
      <c r="AT38" s="463"/>
      <c r="AU38" s="463"/>
      <c r="AV38" s="463"/>
      <c r="AW38" s="463"/>
      <c r="AX38" s="463"/>
      <c r="AY38" s="463"/>
      <c r="AZ38" s="463"/>
      <c r="BA38" s="463"/>
      <c r="BB38" s="463"/>
      <c r="BC38" s="463"/>
      <c r="BD38" s="463"/>
      <c r="BE38" s="463"/>
      <c r="BF38" s="463"/>
      <c r="BG38" s="463"/>
      <c r="BH38" s="463"/>
      <c r="BI38" s="463"/>
      <c r="BJ38" s="463"/>
      <c r="BK38" s="463"/>
      <c r="BL38" s="463"/>
      <c r="BM38" s="463"/>
      <c r="BN38" s="463"/>
      <c r="BO38" s="463"/>
      <c r="BP38" s="463"/>
      <c r="BQ38" s="463"/>
      <c r="BR38" s="463"/>
      <c r="BS38" s="463"/>
      <c r="BT38" s="463"/>
      <c r="BU38" s="463"/>
      <c r="BV38" s="463"/>
      <c r="BW38" s="463"/>
      <c r="BX38" s="463"/>
      <c r="BY38" s="463"/>
      <c r="BZ38" s="463"/>
      <c r="CA38" s="463"/>
      <c r="CB38" s="463"/>
      <c r="CC38" s="463"/>
      <c r="CD38" s="463"/>
      <c r="CE38" s="463"/>
      <c r="CF38" s="463"/>
      <c r="CG38" s="463"/>
      <c r="CH38" s="463"/>
      <c r="CI38" s="463"/>
      <c r="CJ38" s="463"/>
      <c r="CK38" s="463"/>
      <c r="CL38" s="463"/>
      <c r="CM38" s="463"/>
      <c r="CN38" s="463"/>
      <c r="CO38" s="463"/>
      <c r="CP38" s="463"/>
      <c r="CQ38" s="463"/>
      <c r="CR38" s="463"/>
      <c r="CS38" s="463"/>
      <c r="CT38" s="463"/>
      <c r="CU38" s="463"/>
      <c r="CV38" s="463"/>
      <c r="CW38" s="463"/>
      <c r="CX38" s="463"/>
      <c r="CY38" s="463"/>
      <c r="CZ38" s="463"/>
      <c r="DA38" s="463"/>
      <c r="DB38" s="463"/>
      <c r="DC38" s="463"/>
      <c r="DD38" s="463"/>
      <c r="DE38" s="463"/>
      <c r="DF38" s="463"/>
      <c r="DG38" s="463"/>
      <c r="DH38" s="463"/>
      <c r="DI38" s="463"/>
      <c r="DJ38" s="463"/>
      <c r="DK38" s="463"/>
      <c r="DL38" s="463"/>
      <c r="DM38" s="463"/>
      <c r="DN38" s="463"/>
      <c r="DO38" s="463"/>
      <c r="DP38" s="463"/>
      <c r="DQ38" s="463"/>
      <c r="DR38" s="463"/>
      <c r="DS38" s="463"/>
      <c r="DT38" s="463"/>
      <c r="DU38" s="463"/>
      <c r="DV38" s="463"/>
      <c r="DW38" s="463"/>
      <c r="DX38" s="463"/>
      <c r="DY38" s="463"/>
      <c r="DZ38" s="463"/>
      <c r="EA38" s="463"/>
      <c r="EB38" s="463"/>
      <c r="EC38" s="463"/>
      <c r="ED38" s="463"/>
      <c r="EE38" s="463"/>
      <c r="EF38" s="463"/>
      <c r="EG38" s="463"/>
      <c r="EH38" s="463"/>
      <c r="EI38" s="463"/>
      <c r="EJ38" s="463"/>
      <c r="EK38" s="463"/>
      <c r="EL38" s="463"/>
      <c r="EM38" s="463"/>
      <c r="EN38" s="463"/>
      <c r="EO38" s="463"/>
      <c r="EP38" s="463"/>
      <c r="EQ38" s="463"/>
      <c r="ER38" s="463"/>
      <c r="ES38" s="463"/>
      <c r="ET38" s="463"/>
      <c r="EU38" s="463"/>
      <c r="EV38" s="463"/>
      <c r="EW38" s="463"/>
      <c r="EX38" s="463"/>
      <c r="EY38" s="463"/>
      <c r="EZ38" s="463"/>
      <c r="FA38" s="463"/>
      <c r="FB38" s="463"/>
      <c r="FC38" s="463"/>
      <c r="FD38" s="463"/>
      <c r="FE38" s="463"/>
      <c r="FF38" s="463"/>
      <c r="FG38" s="463"/>
      <c r="FH38" s="463"/>
      <c r="FI38" s="463"/>
      <c r="FJ38" s="463"/>
      <c r="FK38" s="463"/>
      <c r="FL38" s="463"/>
      <c r="FM38" s="463"/>
      <c r="FN38" s="463"/>
      <c r="FO38" s="463"/>
      <c r="FP38" s="463"/>
      <c r="FQ38" s="463"/>
      <c r="FR38" s="463"/>
      <c r="FS38" s="463"/>
      <c r="FT38" s="463"/>
      <c r="FU38" s="463"/>
      <c r="FV38" s="463"/>
      <c r="FW38" s="463"/>
      <c r="FX38" s="463"/>
      <c r="FY38" s="463"/>
      <c r="FZ38" s="463"/>
      <c r="GA38" s="463"/>
      <c r="GB38" s="463"/>
      <c r="GC38" s="463"/>
      <c r="GD38" s="463"/>
      <c r="GE38" s="463"/>
      <c r="GF38" s="463"/>
      <c r="GG38" s="463"/>
      <c r="GH38" s="463"/>
      <c r="GI38" s="463"/>
      <c r="GJ38" s="463"/>
      <c r="GK38" s="463"/>
      <c r="GL38" s="463"/>
      <c r="GM38" s="463"/>
      <c r="GN38" s="463"/>
      <c r="GO38" s="463"/>
      <c r="GP38" s="463"/>
      <c r="GQ38" s="463"/>
      <c r="GR38" s="463"/>
      <c r="GS38" s="463"/>
      <c r="GT38" s="463"/>
      <c r="GU38" s="463"/>
      <c r="GV38" s="463"/>
      <c r="GW38" s="463"/>
      <c r="GX38" s="463"/>
      <c r="GY38" s="463"/>
      <c r="GZ38" s="463"/>
      <c r="HA38" s="463"/>
      <c r="HB38" s="463"/>
      <c r="HC38" s="463"/>
      <c r="HD38" s="463"/>
      <c r="HE38" s="463"/>
      <c r="HF38" s="463"/>
      <c r="HG38" s="463"/>
      <c r="HH38" s="463"/>
      <c r="HI38" s="463"/>
      <c r="HJ38" s="463"/>
      <c r="HK38" s="463"/>
      <c r="HL38" s="463"/>
      <c r="HM38" s="463"/>
      <c r="HN38" s="463"/>
      <c r="HO38" s="463"/>
      <c r="HP38" s="463"/>
      <c r="HQ38" s="463"/>
      <c r="HR38" s="463"/>
      <c r="HS38" s="463"/>
      <c r="HT38" s="463"/>
      <c r="HU38" s="463"/>
      <c r="HV38" s="463"/>
      <c r="HW38" s="463"/>
      <c r="HX38" s="463"/>
      <c r="HY38" s="463"/>
      <c r="HZ38" s="463"/>
      <c r="IA38" s="463"/>
      <c r="IB38" s="463"/>
      <c r="IC38" s="463"/>
      <c r="ID38" s="463"/>
      <c r="IE38" s="463"/>
      <c r="IF38" s="463"/>
      <c r="IG38" s="463"/>
      <c r="IH38" s="463"/>
      <c r="II38" s="463"/>
      <c r="IJ38" s="463"/>
      <c r="IK38" s="463"/>
      <c r="IL38" s="463"/>
      <c r="IM38" s="463"/>
      <c r="IN38" s="463"/>
      <c r="IO38" s="463"/>
      <c r="IP38" s="463"/>
      <c r="IQ38" s="463"/>
      <c r="IR38" s="463"/>
      <c r="IS38" s="463"/>
      <c r="IT38" s="463"/>
      <c r="IU38" s="463"/>
      <c r="IV38" s="463"/>
    </row>
    <row r="39" s="458" customFormat="1" ht="23.1" customHeight="1" spans="1:256">
      <c r="A39" s="463"/>
      <c r="B39" s="461"/>
      <c r="C39" s="463"/>
      <c r="D39" s="467"/>
      <c r="E39" s="463"/>
      <c r="F39" s="461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463"/>
      <c r="AK39" s="463"/>
      <c r="AL39" s="463"/>
      <c r="AM39" s="463"/>
      <c r="AN39" s="463"/>
      <c r="AO39" s="463"/>
      <c r="AP39" s="463"/>
      <c r="AQ39" s="463"/>
      <c r="AR39" s="463"/>
      <c r="AS39" s="463"/>
      <c r="AT39" s="463"/>
      <c r="AU39" s="463"/>
      <c r="AV39" s="463"/>
      <c r="AW39" s="463"/>
      <c r="AX39" s="463"/>
      <c r="AY39" s="463"/>
      <c r="AZ39" s="463"/>
      <c r="BA39" s="463"/>
      <c r="BB39" s="463"/>
      <c r="BC39" s="463"/>
      <c r="BD39" s="463"/>
      <c r="BE39" s="463"/>
      <c r="BF39" s="463"/>
      <c r="BG39" s="463"/>
      <c r="BH39" s="463"/>
      <c r="BI39" s="463"/>
      <c r="BJ39" s="463"/>
      <c r="BK39" s="463"/>
      <c r="BL39" s="463"/>
      <c r="BM39" s="463"/>
      <c r="BN39" s="463"/>
      <c r="BO39" s="463"/>
      <c r="BP39" s="463"/>
      <c r="BQ39" s="463"/>
      <c r="BR39" s="463"/>
      <c r="BS39" s="463"/>
      <c r="BT39" s="463"/>
      <c r="BU39" s="463"/>
      <c r="BV39" s="463"/>
      <c r="BW39" s="463"/>
      <c r="BX39" s="463"/>
      <c r="BY39" s="463"/>
      <c r="BZ39" s="463"/>
      <c r="CA39" s="463"/>
      <c r="CB39" s="463"/>
      <c r="CC39" s="463"/>
      <c r="CD39" s="463"/>
      <c r="CE39" s="463"/>
      <c r="CF39" s="463"/>
      <c r="CG39" s="463"/>
      <c r="CH39" s="463"/>
      <c r="CI39" s="463"/>
      <c r="CJ39" s="463"/>
      <c r="CK39" s="463"/>
      <c r="CL39" s="463"/>
      <c r="CM39" s="463"/>
      <c r="CN39" s="463"/>
      <c r="CO39" s="463"/>
      <c r="CP39" s="463"/>
      <c r="CQ39" s="463"/>
      <c r="CR39" s="463"/>
      <c r="CS39" s="463"/>
      <c r="CT39" s="463"/>
      <c r="CU39" s="463"/>
      <c r="CV39" s="463"/>
      <c r="CW39" s="463"/>
      <c r="CX39" s="463"/>
      <c r="CY39" s="463"/>
      <c r="CZ39" s="463"/>
      <c r="DA39" s="463"/>
      <c r="DB39" s="463"/>
      <c r="DC39" s="463"/>
      <c r="DD39" s="463"/>
      <c r="DE39" s="463"/>
      <c r="DF39" s="463"/>
      <c r="DG39" s="463"/>
      <c r="DH39" s="463"/>
      <c r="DI39" s="463"/>
      <c r="DJ39" s="463"/>
      <c r="DK39" s="463"/>
      <c r="DL39" s="463"/>
      <c r="DM39" s="463"/>
      <c r="DN39" s="463"/>
      <c r="DO39" s="463"/>
      <c r="DP39" s="463"/>
      <c r="DQ39" s="463"/>
      <c r="DR39" s="463"/>
      <c r="DS39" s="463"/>
      <c r="DT39" s="463"/>
      <c r="DU39" s="463"/>
      <c r="DV39" s="463"/>
      <c r="DW39" s="463"/>
      <c r="DX39" s="463"/>
      <c r="DY39" s="463"/>
      <c r="DZ39" s="463"/>
      <c r="EA39" s="463"/>
      <c r="EB39" s="463"/>
      <c r="EC39" s="463"/>
      <c r="ED39" s="463"/>
      <c r="EE39" s="463"/>
      <c r="EF39" s="463"/>
      <c r="EG39" s="463"/>
      <c r="EH39" s="463"/>
      <c r="EI39" s="463"/>
      <c r="EJ39" s="463"/>
      <c r="EK39" s="463"/>
      <c r="EL39" s="463"/>
      <c r="EM39" s="463"/>
      <c r="EN39" s="463"/>
      <c r="EO39" s="463"/>
      <c r="EP39" s="463"/>
      <c r="EQ39" s="463"/>
      <c r="ER39" s="463"/>
      <c r="ES39" s="463"/>
      <c r="ET39" s="463"/>
      <c r="EU39" s="463"/>
      <c r="EV39" s="463"/>
      <c r="EW39" s="463"/>
      <c r="EX39" s="463"/>
      <c r="EY39" s="463"/>
      <c r="EZ39" s="463"/>
      <c r="FA39" s="463"/>
      <c r="FB39" s="463"/>
      <c r="FC39" s="463"/>
      <c r="FD39" s="463"/>
      <c r="FE39" s="463"/>
      <c r="FF39" s="463"/>
      <c r="FG39" s="463"/>
      <c r="FH39" s="463"/>
      <c r="FI39" s="463"/>
      <c r="FJ39" s="463"/>
      <c r="FK39" s="463"/>
      <c r="FL39" s="463"/>
      <c r="FM39" s="463"/>
      <c r="FN39" s="463"/>
      <c r="FO39" s="463"/>
      <c r="FP39" s="463"/>
      <c r="FQ39" s="463"/>
      <c r="FR39" s="463"/>
      <c r="FS39" s="463"/>
      <c r="FT39" s="463"/>
      <c r="FU39" s="463"/>
      <c r="FV39" s="463"/>
      <c r="FW39" s="463"/>
      <c r="FX39" s="463"/>
      <c r="FY39" s="463"/>
      <c r="FZ39" s="463"/>
      <c r="GA39" s="463"/>
      <c r="GB39" s="463"/>
      <c r="GC39" s="463"/>
      <c r="GD39" s="463"/>
      <c r="GE39" s="463"/>
      <c r="GF39" s="463"/>
      <c r="GG39" s="463"/>
      <c r="GH39" s="463"/>
      <c r="GI39" s="463"/>
      <c r="GJ39" s="463"/>
      <c r="GK39" s="463"/>
      <c r="GL39" s="463"/>
      <c r="GM39" s="463"/>
      <c r="GN39" s="463"/>
      <c r="GO39" s="463"/>
      <c r="GP39" s="463"/>
      <c r="GQ39" s="463"/>
      <c r="GR39" s="463"/>
      <c r="GS39" s="463"/>
      <c r="GT39" s="463"/>
      <c r="GU39" s="463"/>
      <c r="GV39" s="463"/>
      <c r="GW39" s="463"/>
      <c r="GX39" s="463"/>
      <c r="GY39" s="463"/>
      <c r="GZ39" s="463"/>
      <c r="HA39" s="463"/>
      <c r="HB39" s="463"/>
      <c r="HC39" s="463"/>
      <c r="HD39" s="463"/>
      <c r="HE39" s="463"/>
      <c r="HF39" s="463"/>
      <c r="HG39" s="463"/>
      <c r="HH39" s="463"/>
      <c r="HI39" s="463"/>
      <c r="HJ39" s="463"/>
      <c r="HK39" s="463"/>
      <c r="HL39" s="463"/>
      <c r="HM39" s="463"/>
      <c r="HN39" s="463"/>
      <c r="HO39" s="463"/>
      <c r="HP39" s="463"/>
      <c r="HQ39" s="463"/>
      <c r="HR39" s="463"/>
      <c r="HS39" s="463"/>
      <c r="HT39" s="463"/>
      <c r="HU39" s="463"/>
      <c r="HV39" s="463"/>
      <c r="HW39" s="463"/>
      <c r="HX39" s="463"/>
      <c r="HY39" s="463"/>
      <c r="HZ39" s="463"/>
      <c r="IA39" s="463"/>
      <c r="IB39" s="463"/>
      <c r="IC39" s="463"/>
      <c r="ID39" s="463"/>
      <c r="IE39" s="463"/>
      <c r="IF39" s="463"/>
      <c r="IG39" s="463"/>
      <c r="IH39" s="463"/>
      <c r="II39" s="463"/>
      <c r="IJ39" s="463"/>
      <c r="IK39" s="463"/>
      <c r="IL39" s="463"/>
      <c r="IM39" s="463"/>
      <c r="IN39" s="463"/>
      <c r="IO39" s="463"/>
      <c r="IP39" s="463"/>
      <c r="IQ39" s="463"/>
      <c r="IR39" s="463"/>
      <c r="IS39" s="463"/>
      <c r="IT39" s="463"/>
      <c r="IU39" s="463"/>
      <c r="IV39" s="463"/>
    </row>
    <row r="40" s="458" customFormat="1" ht="23.1" customHeight="1" spans="1:256">
      <c r="A40" s="463"/>
      <c r="B40" s="461"/>
      <c r="C40" s="463"/>
      <c r="D40" s="467"/>
      <c r="E40" s="461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63"/>
      <c r="AE40" s="463"/>
      <c r="AF40" s="463"/>
      <c r="AG40" s="463"/>
      <c r="AH40" s="463"/>
      <c r="AI40" s="463"/>
      <c r="AJ40" s="463"/>
      <c r="AK40" s="463"/>
      <c r="AL40" s="463"/>
      <c r="AM40" s="463"/>
      <c r="AN40" s="463"/>
      <c r="AO40" s="463"/>
      <c r="AP40" s="463"/>
      <c r="AQ40" s="463"/>
      <c r="AR40" s="463"/>
      <c r="AS40" s="463"/>
      <c r="AT40" s="463"/>
      <c r="AU40" s="463"/>
      <c r="AV40" s="463"/>
      <c r="AW40" s="463"/>
      <c r="AX40" s="463"/>
      <c r="AY40" s="463"/>
      <c r="AZ40" s="463"/>
      <c r="BA40" s="463"/>
      <c r="BB40" s="463"/>
      <c r="BC40" s="463"/>
      <c r="BD40" s="463"/>
      <c r="BE40" s="463"/>
      <c r="BF40" s="463"/>
      <c r="BG40" s="463"/>
      <c r="BH40" s="463"/>
      <c r="BI40" s="463"/>
      <c r="BJ40" s="463"/>
      <c r="BK40" s="463"/>
      <c r="BL40" s="463"/>
      <c r="BM40" s="463"/>
      <c r="BN40" s="463"/>
      <c r="BO40" s="463"/>
      <c r="BP40" s="463"/>
      <c r="BQ40" s="463"/>
      <c r="BR40" s="463"/>
      <c r="BS40" s="463"/>
      <c r="BT40" s="463"/>
      <c r="BU40" s="463"/>
      <c r="BV40" s="463"/>
      <c r="BW40" s="463"/>
      <c r="BX40" s="463"/>
      <c r="BY40" s="463"/>
      <c r="BZ40" s="463"/>
      <c r="CA40" s="463"/>
      <c r="CB40" s="463"/>
      <c r="CC40" s="463"/>
      <c r="CD40" s="463"/>
      <c r="CE40" s="463"/>
      <c r="CF40" s="463"/>
      <c r="CG40" s="463"/>
      <c r="CH40" s="463"/>
      <c r="CI40" s="463"/>
      <c r="CJ40" s="463"/>
      <c r="CK40" s="463"/>
      <c r="CL40" s="463"/>
      <c r="CM40" s="463"/>
      <c r="CN40" s="463"/>
      <c r="CO40" s="463"/>
      <c r="CP40" s="463"/>
      <c r="CQ40" s="463"/>
      <c r="CR40" s="463"/>
      <c r="CS40" s="463"/>
      <c r="CT40" s="463"/>
      <c r="CU40" s="463"/>
      <c r="CV40" s="463"/>
      <c r="CW40" s="463"/>
      <c r="CX40" s="463"/>
      <c r="CY40" s="463"/>
      <c r="CZ40" s="463"/>
      <c r="DA40" s="463"/>
      <c r="DB40" s="463"/>
      <c r="DC40" s="463"/>
      <c r="DD40" s="463"/>
      <c r="DE40" s="463"/>
      <c r="DF40" s="463"/>
      <c r="DG40" s="463"/>
      <c r="DH40" s="463"/>
      <c r="DI40" s="463"/>
      <c r="DJ40" s="463"/>
      <c r="DK40" s="463"/>
      <c r="DL40" s="463"/>
      <c r="DM40" s="463"/>
      <c r="DN40" s="463"/>
      <c r="DO40" s="463"/>
      <c r="DP40" s="463"/>
      <c r="DQ40" s="463"/>
      <c r="DR40" s="463"/>
      <c r="DS40" s="463"/>
      <c r="DT40" s="463"/>
      <c r="DU40" s="463"/>
      <c r="DV40" s="463"/>
      <c r="DW40" s="463"/>
      <c r="DX40" s="463"/>
      <c r="DY40" s="463"/>
      <c r="DZ40" s="463"/>
      <c r="EA40" s="463"/>
      <c r="EB40" s="463"/>
      <c r="EC40" s="463"/>
      <c r="ED40" s="463"/>
      <c r="EE40" s="463"/>
      <c r="EF40" s="463"/>
      <c r="EG40" s="463"/>
      <c r="EH40" s="463"/>
      <c r="EI40" s="463"/>
      <c r="EJ40" s="463"/>
      <c r="EK40" s="463"/>
      <c r="EL40" s="463"/>
      <c r="EM40" s="463"/>
      <c r="EN40" s="463"/>
      <c r="EO40" s="463"/>
      <c r="EP40" s="463"/>
      <c r="EQ40" s="463"/>
      <c r="ER40" s="463"/>
      <c r="ES40" s="463"/>
      <c r="ET40" s="463"/>
      <c r="EU40" s="463"/>
      <c r="EV40" s="463"/>
      <c r="EW40" s="463"/>
      <c r="EX40" s="463"/>
      <c r="EY40" s="463"/>
      <c r="EZ40" s="463"/>
      <c r="FA40" s="463"/>
      <c r="FB40" s="463"/>
      <c r="FC40" s="463"/>
      <c r="FD40" s="463"/>
      <c r="FE40" s="463"/>
      <c r="FF40" s="463"/>
      <c r="FG40" s="463"/>
      <c r="FH40" s="463"/>
      <c r="FI40" s="463"/>
      <c r="FJ40" s="463"/>
      <c r="FK40" s="463"/>
      <c r="FL40" s="463"/>
      <c r="FM40" s="463"/>
      <c r="FN40" s="463"/>
      <c r="FO40" s="463"/>
      <c r="FP40" s="463"/>
      <c r="FQ40" s="463"/>
      <c r="FR40" s="463"/>
      <c r="FS40" s="463"/>
      <c r="FT40" s="463"/>
      <c r="FU40" s="463"/>
      <c r="FV40" s="463"/>
      <c r="FW40" s="463"/>
      <c r="FX40" s="463"/>
      <c r="FY40" s="463"/>
      <c r="FZ40" s="463"/>
      <c r="GA40" s="463"/>
      <c r="GB40" s="463"/>
      <c r="GC40" s="463"/>
      <c r="GD40" s="463"/>
      <c r="GE40" s="463"/>
      <c r="GF40" s="463"/>
      <c r="GG40" s="463"/>
      <c r="GH40" s="463"/>
      <c r="GI40" s="463"/>
      <c r="GJ40" s="463"/>
      <c r="GK40" s="463"/>
      <c r="GL40" s="463"/>
      <c r="GM40" s="463"/>
      <c r="GN40" s="463"/>
      <c r="GO40" s="463"/>
      <c r="GP40" s="463"/>
      <c r="GQ40" s="463"/>
      <c r="GR40" s="463"/>
      <c r="GS40" s="463"/>
      <c r="GT40" s="463"/>
      <c r="GU40" s="463"/>
      <c r="GV40" s="463"/>
      <c r="GW40" s="463"/>
      <c r="GX40" s="463"/>
      <c r="GY40" s="463"/>
      <c r="GZ40" s="463"/>
      <c r="HA40" s="463"/>
      <c r="HB40" s="463"/>
      <c r="HC40" s="463"/>
      <c r="HD40" s="463"/>
      <c r="HE40" s="463"/>
      <c r="HF40" s="463"/>
      <c r="HG40" s="463"/>
      <c r="HH40" s="463"/>
      <c r="HI40" s="463"/>
      <c r="HJ40" s="463"/>
      <c r="HK40" s="463"/>
      <c r="HL40" s="463"/>
      <c r="HM40" s="463"/>
      <c r="HN40" s="463"/>
      <c r="HO40" s="463"/>
      <c r="HP40" s="463"/>
      <c r="HQ40" s="463"/>
      <c r="HR40" s="463"/>
      <c r="HS40" s="463"/>
      <c r="HT40" s="463"/>
      <c r="HU40" s="463"/>
      <c r="HV40" s="463"/>
      <c r="HW40" s="463"/>
      <c r="HX40" s="463"/>
      <c r="HY40" s="463"/>
      <c r="HZ40" s="463"/>
      <c r="IA40" s="463"/>
      <c r="IB40" s="463"/>
      <c r="IC40" s="463"/>
      <c r="ID40" s="463"/>
      <c r="IE40" s="463"/>
      <c r="IF40" s="463"/>
      <c r="IG40" s="463"/>
      <c r="IH40" s="463"/>
      <c r="II40" s="463"/>
      <c r="IJ40" s="463"/>
      <c r="IK40" s="463"/>
      <c r="IL40" s="463"/>
      <c r="IM40" s="463"/>
      <c r="IN40" s="463"/>
      <c r="IO40" s="463"/>
      <c r="IP40" s="463"/>
      <c r="IQ40" s="463"/>
      <c r="IR40" s="463"/>
      <c r="IS40" s="463"/>
      <c r="IT40" s="463"/>
      <c r="IU40" s="463"/>
      <c r="IV40" s="463"/>
    </row>
  </sheetData>
  <mergeCells count="2">
    <mergeCell ref="A4:B4"/>
    <mergeCell ref="C4:F4"/>
  </mergeCells>
  <printOptions horizontalCentered="1"/>
  <pageMargins left="0.39" right="0.39" top="0.5" bottom="0.49" header="0.39" footer="0.39"/>
  <pageSetup paperSize="9" scale="80" orientation="landscape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Y36"/>
  <sheetViews>
    <sheetView showGridLines="0" showZeros="0" zoomScaleSheetLayoutView="60" workbookViewId="0">
      <selection activeCell="E16" sqref="E16"/>
    </sheetView>
  </sheetViews>
  <sheetFormatPr defaultColWidth="6.83333333333333" defaultRowHeight="12.75" customHeight="1"/>
  <cols>
    <col min="1" max="3" width="6.66666666666667" style="163" customWidth="1"/>
    <col min="4" max="4" width="10.3333333333333" style="163" customWidth="1"/>
    <col min="5" max="5" width="36.6666666666667" style="163" customWidth="1"/>
    <col min="6" max="6" width="13" style="163" customWidth="1"/>
    <col min="7" max="16" width="9.16666666666667" style="163" customWidth="1"/>
    <col min="17" max="17" width="9.33333333333333" style="163" customWidth="1"/>
    <col min="18" max="23" width="9.16666666666667" style="163" customWidth="1"/>
    <col min="24" max="254" width="6.83333333333333" style="163" customWidth="1"/>
  </cols>
  <sheetData>
    <row r="1" ht="24.75" customHeight="1" spans="1: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U1"/>
      <c r="V1"/>
      <c r="W1" s="171" t="s">
        <v>68</v>
      </c>
      <c r="X1"/>
      <c r="Y1"/>
    </row>
    <row r="2" ht="24.75" customHeight="1" spans="1:25">
      <c r="A2" s="68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/>
      <c r="Y2"/>
    </row>
    <row r="3" ht="24.75" customHeight="1" spans="1:25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  <c r="X3"/>
      <c r="Y3"/>
    </row>
    <row r="4" ht="24.75" customHeight="1" spans="1:25">
      <c r="A4" s="118" t="s">
        <v>209</v>
      </c>
      <c r="B4" s="118"/>
      <c r="C4" s="118"/>
      <c r="D4" s="166" t="s">
        <v>154</v>
      </c>
      <c r="E4" s="10" t="s">
        <v>210</v>
      </c>
      <c r="F4" s="172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75" t="s">
        <v>467</v>
      </c>
      <c r="W4" s="140" t="s">
        <v>468</v>
      </c>
      <c r="X4"/>
      <c r="Y4"/>
    </row>
    <row r="5" ht="24.75" customHeight="1" spans="1:25">
      <c r="A5" s="119" t="s">
        <v>213</v>
      </c>
      <c r="B5" s="73" t="s">
        <v>214</v>
      </c>
      <c r="C5" s="72" t="s">
        <v>215</v>
      </c>
      <c r="D5" s="166"/>
      <c r="E5" s="10"/>
      <c r="F5" s="172"/>
      <c r="G5" s="73" t="s">
        <v>171</v>
      </c>
      <c r="H5" s="73" t="s">
        <v>316</v>
      </c>
      <c r="I5" s="73" t="s">
        <v>317</v>
      </c>
      <c r="J5" s="73" t="s">
        <v>318</v>
      </c>
      <c r="K5" s="129" t="s">
        <v>171</v>
      </c>
      <c r="L5" s="173" t="s">
        <v>319</v>
      </c>
      <c r="M5" s="131" t="s">
        <v>320</v>
      </c>
      <c r="N5" s="131" t="s">
        <v>321</v>
      </c>
      <c r="O5" s="131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2"/>
      <c r="W5" s="141"/>
      <c r="X5"/>
      <c r="Y5"/>
    </row>
    <row r="6" ht="30.75" customHeight="1" spans="1:25">
      <c r="A6" s="119"/>
      <c r="B6" s="73"/>
      <c r="C6" s="72"/>
      <c r="D6" s="166"/>
      <c r="E6" s="10"/>
      <c r="F6" s="172"/>
      <c r="G6" s="73"/>
      <c r="H6" s="73"/>
      <c r="I6" s="73"/>
      <c r="J6" s="73"/>
      <c r="K6" s="73"/>
      <c r="L6" s="174"/>
      <c r="M6" s="133"/>
      <c r="N6" s="133"/>
      <c r="O6" s="133"/>
      <c r="P6" s="73"/>
      <c r="Q6" s="73"/>
      <c r="R6" s="73"/>
      <c r="S6" s="73"/>
      <c r="T6" s="73"/>
      <c r="U6" s="73"/>
      <c r="V6" s="72"/>
      <c r="W6" s="141"/>
      <c r="X6"/>
      <c r="Y6"/>
    </row>
    <row r="7" ht="25.5" customHeight="1" spans="1:25">
      <c r="A7" s="96" t="s">
        <v>170</v>
      </c>
      <c r="B7" s="96" t="s">
        <v>170</v>
      </c>
      <c r="C7" s="96" t="s">
        <v>170</v>
      </c>
      <c r="D7" s="96" t="s">
        <v>170</v>
      </c>
      <c r="E7" s="74" t="s">
        <v>170</v>
      </c>
      <c r="F7" s="74">
        <v>1</v>
      </c>
      <c r="G7" s="74">
        <v>2</v>
      </c>
      <c r="H7" s="96">
        <v>3</v>
      </c>
      <c r="I7" s="74">
        <v>4</v>
      </c>
      <c r="J7" s="96">
        <v>5</v>
      </c>
      <c r="K7" s="96">
        <v>6</v>
      </c>
      <c r="L7" s="74">
        <v>7</v>
      </c>
      <c r="M7" s="74">
        <v>8</v>
      </c>
      <c r="N7" s="74">
        <v>9</v>
      </c>
      <c r="O7" s="96">
        <v>10</v>
      </c>
      <c r="P7" s="96">
        <v>11</v>
      </c>
      <c r="Q7" s="96">
        <v>12</v>
      </c>
      <c r="R7" s="96">
        <v>13</v>
      </c>
      <c r="S7" s="96">
        <v>14</v>
      </c>
      <c r="T7" s="96">
        <v>15</v>
      </c>
      <c r="U7" s="96">
        <v>16</v>
      </c>
      <c r="V7" s="96">
        <v>17</v>
      </c>
      <c r="W7" s="96">
        <v>18</v>
      </c>
      <c r="X7"/>
      <c r="Y7"/>
    </row>
    <row r="8" ht="36" customHeight="1" spans="1:25">
      <c r="A8" s="21"/>
      <c r="B8" s="21"/>
      <c r="C8" s="85"/>
      <c r="D8" s="169"/>
      <c r="E8" s="146"/>
      <c r="F8" s="102"/>
      <c r="G8" s="148"/>
      <c r="H8" s="147"/>
      <c r="I8" s="102"/>
      <c r="J8" s="148"/>
      <c r="K8" s="147"/>
      <c r="L8" s="147"/>
      <c r="M8" s="147"/>
      <c r="N8" s="147"/>
      <c r="O8" s="147"/>
      <c r="P8" s="147"/>
      <c r="Q8" s="102"/>
      <c r="R8" s="148"/>
      <c r="S8" s="147"/>
      <c r="T8" s="147"/>
      <c r="U8" s="176"/>
      <c r="V8" s="177"/>
      <c r="W8" s="151"/>
      <c r="X8" s="142"/>
      <c r="Y8"/>
    </row>
    <row r="9" ht="18.95" customHeight="1" spans="1:25">
      <c r="A9" s="122"/>
      <c r="B9" s="122"/>
      <c r="C9" s="122"/>
      <c r="D9" s="122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42"/>
      <c r="V9" s="142"/>
      <c r="W9" s="143"/>
      <c r="X9"/>
      <c r="Y9"/>
    </row>
    <row r="10" ht="18.95" customHeight="1" spans="1:25">
      <c r="A10" s="122"/>
      <c r="B10" s="122"/>
      <c r="C10" s="122"/>
      <c r="D10" s="122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42"/>
      <c r="V10" s="142"/>
      <c r="W10" s="143"/>
      <c r="X10"/>
      <c r="Y10"/>
    </row>
    <row r="11" ht="18.95" customHeight="1" spans="1:25">
      <c r="A11" s="125"/>
      <c r="B11" s="122"/>
      <c r="C11" s="122"/>
      <c r="D11" s="122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2"/>
      <c r="V11" s="142"/>
      <c r="W11" s="143"/>
      <c r="X11"/>
      <c r="Y11"/>
    </row>
    <row r="12" ht="18.95" customHeight="1" spans="1:25">
      <c r="A12" s="125"/>
      <c r="B12" s="125"/>
      <c r="C12" s="125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2"/>
      <c r="V12" s="142"/>
      <c r="W12" s="143"/>
      <c r="X12"/>
      <c r="Y12"/>
    </row>
    <row r="13" ht="18.95" customHeight="1" spans="1:25">
      <c r="A13" s="125"/>
      <c r="B13" s="125"/>
      <c r="C13" s="125"/>
      <c r="D13" s="122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42"/>
      <c r="V13" s="142"/>
      <c r="W13" s="143"/>
      <c r="X13"/>
      <c r="Y13"/>
    </row>
    <row r="14" ht="18.95" customHeight="1" spans="1:25">
      <c r="A14" s="125"/>
      <c r="B14" s="125"/>
      <c r="C14" s="125"/>
      <c r="D14" s="125"/>
      <c r="E14" s="123"/>
      <c r="F14" s="124"/>
      <c r="G14" s="124"/>
      <c r="H14" s="124"/>
      <c r="I14" s="126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42"/>
      <c r="V14" s="142"/>
      <c r="W14" s="143"/>
      <c r="X14"/>
      <c r="Y14"/>
    </row>
    <row r="15" ht="18.95" customHeight="1" spans="1:25">
      <c r="A15" s="125"/>
      <c r="B15" s="125"/>
      <c r="C15" s="125"/>
      <c r="D15" s="125"/>
      <c r="E15" s="127"/>
      <c r="F15" s="124"/>
      <c r="G15" s="126"/>
      <c r="H15" s="126"/>
      <c r="I15" s="126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42"/>
      <c r="V15" s="142"/>
      <c r="W15" s="143"/>
      <c r="X15"/>
      <c r="Y15"/>
    </row>
    <row r="16" ht="18.95" customHeight="1" spans="1:25">
      <c r="A16" s="125"/>
      <c r="B16" s="125"/>
      <c r="C16" s="125"/>
      <c r="D16" s="125"/>
      <c r="E16" s="127"/>
      <c r="F16" s="126"/>
      <c r="G16" s="126"/>
      <c r="H16" s="126"/>
      <c r="I16" s="126"/>
      <c r="J16" s="126"/>
      <c r="K16" s="126"/>
      <c r="L16" s="124"/>
      <c r="M16" s="124"/>
      <c r="N16" s="124"/>
      <c r="O16" s="124"/>
      <c r="P16" s="124"/>
      <c r="Q16" s="124"/>
      <c r="R16" s="124"/>
      <c r="S16" s="126"/>
      <c r="T16" s="126"/>
      <c r="U16" s="142"/>
      <c r="V16" s="142"/>
      <c r="W16" s="143"/>
      <c r="X16"/>
      <c r="Y16"/>
    </row>
    <row r="17" ht="18.95" customHeight="1" spans="1:25">
      <c r="A17" s="125"/>
      <c r="B17" s="125"/>
      <c r="C17" s="125"/>
      <c r="D17" s="125"/>
      <c r="E17" s="1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4"/>
      <c r="S17" s="124"/>
      <c r="T17" s="124"/>
      <c r="U17" s="142"/>
      <c r="V17" s="142"/>
      <c r="W17" s="144"/>
      <c r="X17"/>
      <c r="Y17" s="142"/>
    </row>
    <row r="18" ht="18.95" customHeight="1" spans="1:25">
      <c r="A18" s="125"/>
      <c r="B18" s="125"/>
      <c r="C18" s="125"/>
      <c r="D18" s="125"/>
      <c r="E18" s="1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4"/>
      <c r="R18" s="124"/>
      <c r="S18" s="124"/>
      <c r="T18" s="124"/>
      <c r="U18" s="142"/>
      <c r="V18"/>
      <c r="W18" s="144"/>
      <c r="X18"/>
      <c r="Y18"/>
    </row>
    <row r="36" customHeight="1" spans="1: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142"/>
      <c r="S36"/>
      <c r="T36"/>
      <c r="U36"/>
      <c r="V36"/>
      <c r="W36"/>
      <c r="X36"/>
      <c r="Y36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X36"/>
  <sheetViews>
    <sheetView showGridLines="0" showZeros="0" zoomScaleSheetLayoutView="60" workbookViewId="0">
      <selection activeCell="R30" sqref="R30"/>
    </sheetView>
  </sheetViews>
  <sheetFormatPr defaultColWidth="6.83333333333333" defaultRowHeight="12.75" customHeight="1"/>
  <cols>
    <col min="1" max="3" width="7" style="163" customWidth="1"/>
    <col min="4" max="4" width="10.1666666666667" style="163" customWidth="1"/>
    <col min="5" max="5" width="35.8333333333333" style="163" customWidth="1"/>
    <col min="6" max="6" width="12.1666666666667" style="163" customWidth="1"/>
    <col min="7" max="16" width="9.16666666666667" style="163" customWidth="1"/>
    <col min="17" max="17" width="8.83333333333333" style="163" customWidth="1"/>
    <col min="18" max="23" width="9.16666666666667" style="163" customWidth="1"/>
    <col min="24" max="254" width="6.83333333333333" style="163" customWidth="1"/>
  </cols>
  <sheetData>
    <row r="1" ht="24.75" customHeight="1" spans="1:24">
      <c r="A1" s="16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U1"/>
      <c r="V1"/>
      <c r="W1" s="171" t="s">
        <v>74</v>
      </c>
      <c r="X1"/>
    </row>
    <row r="2" ht="24.75" customHeight="1" spans="1:24">
      <c r="A2" s="68" t="s">
        <v>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/>
    </row>
    <row r="3" ht="24.75" customHeight="1" spans="1:24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  <c r="X3"/>
    </row>
    <row r="4" ht="24.75" customHeight="1" spans="1:24">
      <c r="A4" s="118" t="s">
        <v>209</v>
      </c>
      <c r="B4" s="118"/>
      <c r="C4" s="118"/>
      <c r="D4" s="166" t="s">
        <v>154</v>
      </c>
      <c r="E4" s="10" t="s">
        <v>210</v>
      </c>
      <c r="F4" s="167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29" t="s">
        <v>467</v>
      </c>
      <c r="W4" s="140" t="s">
        <v>468</v>
      </c>
      <c r="X4"/>
    </row>
    <row r="5" ht="24.75" customHeight="1" spans="1:24">
      <c r="A5" s="119" t="s">
        <v>213</v>
      </c>
      <c r="B5" s="73" t="s">
        <v>214</v>
      </c>
      <c r="C5" s="73" t="s">
        <v>215</v>
      </c>
      <c r="D5" s="166"/>
      <c r="E5" s="10"/>
      <c r="F5" s="167"/>
      <c r="G5" s="73" t="s">
        <v>171</v>
      </c>
      <c r="H5" s="73" t="s">
        <v>316</v>
      </c>
      <c r="I5" s="73" t="s">
        <v>317</v>
      </c>
      <c r="J5" s="73" t="s">
        <v>318</v>
      </c>
      <c r="K5" s="129" t="s">
        <v>171</v>
      </c>
      <c r="L5" s="130" t="s">
        <v>319</v>
      </c>
      <c r="M5" s="170" t="s">
        <v>320</v>
      </c>
      <c r="N5" s="130" t="s">
        <v>321</v>
      </c>
      <c r="O5" s="170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  <c r="X5"/>
    </row>
    <row r="6" ht="30.75" customHeight="1" spans="1:24">
      <c r="A6" s="119"/>
      <c r="B6" s="73"/>
      <c r="C6" s="73"/>
      <c r="D6" s="166"/>
      <c r="E6" s="10"/>
      <c r="F6" s="167"/>
      <c r="G6" s="73"/>
      <c r="H6" s="73"/>
      <c r="I6" s="73"/>
      <c r="J6" s="73"/>
      <c r="K6" s="73"/>
      <c r="L6" s="132"/>
      <c r="M6" s="131"/>
      <c r="N6" s="132"/>
      <c r="O6" s="131"/>
      <c r="P6" s="73"/>
      <c r="Q6" s="73"/>
      <c r="R6" s="73"/>
      <c r="S6" s="73"/>
      <c r="T6" s="73"/>
      <c r="U6" s="73"/>
      <c r="V6" s="73"/>
      <c r="W6" s="141"/>
      <c r="X6"/>
    </row>
    <row r="7" ht="24.75" customHeight="1" spans="1:24">
      <c r="A7" s="120" t="s">
        <v>170</v>
      </c>
      <c r="B7" s="120" t="s">
        <v>170</v>
      </c>
      <c r="C7" s="120" t="s">
        <v>170</v>
      </c>
      <c r="D7" s="120" t="s">
        <v>170</v>
      </c>
      <c r="E7" s="168" t="s">
        <v>170</v>
      </c>
      <c r="F7" s="120">
        <v>1</v>
      </c>
      <c r="G7" s="120">
        <v>2</v>
      </c>
      <c r="H7" s="120">
        <v>3</v>
      </c>
      <c r="I7" s="120">
        <v>4</v>
      </c>
      <c r="J7" s="134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34">
        <v>13</v>
      </c>
      <c r="S7" s="120">
        <v>14</v>
      </c>
      <c r="T7" s="120">
        <v>15</v>
      </c>
      <c r="U7" s="120">
        <v>16</v>
      </c>
      <c r="V7" s="120">
        <v>17</v>
      </c>
      <c r="W7" s="120">
        <v>18</v>
      </c>
      <c r="X7"/>
    </row>
    <row r="8" ht="33" customHeight="1" spans="1:24">
      <c r="A8" s="21"/>
      <c r="B8" s="21"/>
      <c r="C8" s="85"/>
      <c r="D8" s="169"/>
      <c r="E8" s="146"/>
      <c r="F8" s="102"/>
      <c r="G8" s="148"/>
      <c r="H8" s="147"/>
      <c r="I8" s="102"/>
      <c r="J8" s="148"/>
      <c r="K8" s="147"/>
      <c r="L8" s="147"/>
      <c r="M8" s="147"/>
      <c r="N8" s="147"/>
      <c r="O8" s="147"/>
      <c r="P8" s="147"/>
      <c r="Q8" s="102"/>
      <c r="R8" s="148"/>
      <c r="S8" s="147"/>
      <c r="T8" s="147"/>
      <c r="U8" s="149"/>
      <c r="V8" s="150"/>
      <c r="W8" s="151"/>
      <c r="X8" s="142"/>
    </row>
    <row r="9" ht="18.95" customHeight="1" spans="1:24">
      <c r="A9" s="122"/>
      <c r="B9" s="122"/>
      <c r="C9" s="122"/>
      <c r="D9" s="122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42"/>
      <c r="V9" s="142"/>
      <c r="W9" s="143"/>
      <c r="X9"/>
    </row>
    <row r="10" ht="18.95" customHeight="1" spans="1:24">
      <c r="A10" s="122"/>
      <c r="B10" s="122"/>
      <c r="C10" s="122"/>
      <c r="D10" s="122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42"/>
      <c r="V10" s="142"/>
      <c r="W10" s="143"/>
      <c r="X10"/>
    </row>
    <row r="11" ht="18.95" customHeight="1" spans="1:24">
      <c r="A11" s="122"/>
      <c r="B11" s="122"/>
      <c r="C11" s="122"/>
      <c r="D11" s="122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2"/>
      <c r="V11" s="142"/>
      <c r="W11" s="143"/>
      <c r="X11"/>
    </row>
    <row r="12" ht="18.95" customHeight="1" spans="1:24">
      <c r="A12" s="125"/>
      <c r="B12" s="125"/>
      <c r="C12" s="125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2"/>
      <c r="V12" s="142"/>
      <c r="W12" s="143"/>
      <c r="X12"/>
    </row>
    <row r="13" ht="18.95" customHeight="1" spans="1:24">
      <c r="A13" s="122"/>
      <c r="B13" s="122"/>
      <c r="C13" s="122"/>
      <c r="D13" s="122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42"/>
      <c r="V13" s="142"/>
      <c r="W13" s="143"/>
      <c r="X13"/>
    </row>
    <row r="14" ht="18.95" customHeight="1" spans="1:24">
      <c r="A14" s="125"/>
      <c r="B14" s="125"/>
      <c r="C14" s="125"/>
      <c r="D14" s="125"/>
      <c r="E14" s="123"/>
      <c r="F14" s="124"/>
      <c r="G14" s="124"/>
      <c r="H14" s="124"/>
      <c r="I14" s="126"/>
      <c r="J14" s="126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42"/>
      <c r="V14" s="142"/>
      <c r="W14" s="143"/>
      <c r="X14"/>
    </row>
    <row r="15" ht="18.95" customHeight="1" spans="1:24">
      <c r="A15" s="125"/>
      <c r="B15" s="125"/>
      <c r="C15" s="125"/>
      <c r="D15" s="125"/>
      <c r="E15" s="127"/>
      <c r="F15" s="124"/>
      <c r="G15" s="126"/>
      <c r="H15" s="126"/>
      <c r="I15" s="126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42"/>
      <c r="V15" s="142"/>
      <c r="W15" s="143"/>
      <c r="X15"/>
    </row>
    <row r="16" ht="18.95" customHeight="1" spans="1:24">
      <c r="A16" s="125"/>
      <c r="B16" s="125"/>
      <c r="C16" s="125"/>
      <c r="D16" s="125"/>
      <c r="E16" s="127"/>
      <c r="F16" s="126"/>
      <c r="G16" s="126"/>
      <c r="H16" s="126"/>
      <c r="I16" s="126"/>
      <c r="J16" s="126"/>
      <c r="K16" s="126"/>
      <c r="L16" s="124"/>
      <c r="M16" s="124"/>
      <c r="N16" s="124"/>
      <c r="O16" s="124"/>
      <c r="P16" s="124"/>
      <c r="Q16" s="124"/>
      <c r="R16" s="124"/>
      <c r="S16" s="126"/>
      <c r="T16" s="126"/>
      <c r="U16" s="142"/>
      <c r="V16" s="142"/>
      <c r="W16" s="143"/>
      <c r="X16"/>
    </row>
    <row r="17" ht="18.95" customHeight="1" spans="1:24">
      <c r="A17" s="125"/>
      <c r="B17" s="125"/>
      <c r="C17" s="125"/>
      <c r="D17" s="125"/>
      <c r="E17" s="1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4"/>
      <c r="R17" s="126"/>
      <c r="S17" s="124"/>
      <c r="T17" s="124"/>
      <c r="U17" s="142"/>
      <c r="V17" s="142"/>
      <c r="W17" s="144"/>
      <c r="X17" s="142"/>
    </row>
    <row r="18" ht="18.95" customHeight="1" spans="1:24">
      <c r="A18" s="125"/>
      <c r="B18" s="125"/>
      <c r="C18" s="125"/>
      <c r="D18" s="125"/>
      <c r="E18" s="127"/>
      <c r="F18" s="126"/>
      <c r="G18" s="126"/>
      <c r="H18" s="126"/>
      <c r="I18" s="126"/>
      <c r="J18" s="126"/>
      <c r="K18" s="126"/>
      <c r="L18" s="126"/>
      <c r="M18" s="126"/>
      <c r="N18" s="126"/>
      <c r="O18" s="124"/>
      <c r="P18" s="124"/>
      <c r="Q18" s="124"/>
      <c r="R18" s="124"/>
      <c r="S18" s="124"/>
      <c r="T18" s="124"/>
      <c r="U18" s="142"/>
      <c r="V18"/>
      <c r="W18" s="144"/>
      <c r="X18"/>
    </row>
    <row r="36" customHeight="1" spans="1:2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142"/>
      <c r="S36"/>
      <c r="T36"/>
      <c r="U36"/>
      <c r="V36"/>
      <c r="W36"/>
      <c r="X36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AB37"/>
  <sheetViews>
    <sheetView showGridLines="0" showZeros="0" zoomScaleSheetLayoutView="60" workbookViewId="0">
      <selection activeCell="P15" sqref="P15"/>
    </sheetView>
  </sheetViews>
  <sheetFormatPr defaultColWidth="6.83333333333333" defaultRowHeight="12.75" customHeight="1"/>
  <cols>
    <col min="1" max="3" width="6.33333333333333" style="163" customWidth="1"/>
    <col min="4" max="4" width="11.1666666666667" style="163" customWidth="1"/>
    <col min="5" max="5" width="35.8333333333333" style="163" customWidth="1"/>
    <col min="6" max="6" width="13.5" style="163" customWidth="1"/>
    <col min="7" max="7" width="8.66666666666667" style="163" customWidth="1"/>
    <col min="8" max="8" width="9.33333333333333" style="163" customWidth="1"/>
    <col min="9" max="10" width="9" style="163" customWidth="1"/>
    <col min="11" max="11" width="8.33333333333333" style="163" customWidth="1"/>
    <col min="12" max="13" width="11" style="163" customWidth="1"/>
    <col min="14" max="15" width="7.33333333333333" style="163" customWidth="1"/>
    <col min="16" max="16" width="7.83333333333333" style="163" customWidth="1"/>
    <col min="17" max="17" width="8.83333333333333" style="163" customWidth="1"/>
    <col min="18" max="18" width="8.16666666666667" style="163" customWidth="1"/>
    <col min="19" max="19" width="8.33333333333333" style="163" customWidth="1"/>
    <col min="20" max="20" width="7.66666666666667" style="163" customWidth="1"/>
    <col min="21" max="21" width="8.33333333333333" style="163" customWidth="1"/>
    <col min="22" max="22" width="9" style="163" customWidth="1"/>
    <col min="23" max="23" width="10.1666666666667" style="163" customWidth="1"/>
    <col min="24" max="254" width="6.83333333333333" style="163" customWidth="1"/>
  </cols>
  <sheetData>
    <row r="1" ht="24.75" customHeight="1" spans="1:28">
      <c r="A1" s="16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U1"/>
      <c r="V1"/>
      <c r="W1" s="135" t="s">
        <v>5</v>
      </c>
      <c r="X1"/>
      <c r="Y1"/>
      <c r="Z1"/>
      <c r="AA1"/>
      <c r="AB1"/>
    </row>
    <row r="2" ht="24.75" customHeight="1" spans="1:28">
      <c r="A2" s="68" t="s">
        <v>580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/>
      <c r="Y2"/>
      <c r="Z2"/>
      <c r="AA2"/>
      <c r="AB2"/>
    </row>
    <row r="3" ht="24.75" customHeight="1" spans="1:28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  <c r="X3"/>
      <c r="Y3"/>
      <c r="Z3"/>
      <c r="AA3"/>
      <c r="AB3"/>
    </row>
    <row r="4" ht="24.75" customHeight="1" spans="1:28">
      <c r="A4" s="118" t="s">
        <v>209</v>
      </c>
      <c r="B4" s="118"/>
      <c r="C4" s="118"/>
      <c r="D4" s="73" t="s">
        <v>154</v>
      </c>
      <c r="E4" s="10" t="s">
        <v>210</v>
      </c>
      <c r="F4" s="96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29" t="s">
        <v>467</v>
      </c>
      <c r="W4" s="140" t="s">
        <v>468</v>
      </c>
      <c r="X4"/>
      <c r="Y4"/>
      <c r="Z4"/>
      <c r="AA4"/>
      <c r="AB4"/>
    </row>
    <row r="5" ht="24.75" customHeight="1" spans="1:28">
      <c r="A5" s="119" t="s">
        <v>213</v>
      </c>
      <c r="B5" s="73" t="s">
        <v>214</v>
      </c>
      <c r="C5" s="73" t="s">
        <v>215</v>
      </c>
      <c r="D5" s="73"/>
      <c r="E5" s="10"/>
      <c r="F5" s="96"/>
      <c r="G5" s="73" t="s">
        <v>171</v>
      </c>
      <c r="H5" s="73" t="s">
        <v>316</v>
      </c>
      <c r="I5" s="73" t="s">
        <v>317</v>
      </c>
      <c r="J5" s="73" t="s">
        <v>318</v>
      </c>
      <c r="K5" s="129" t="s">
        <v>171</v>
      </c>
      <c r="L5" s="130" t="s">
        <v>319</v>
      </c>
      <c r="M5" s="131" t="s">
        <v>320</v>
      </c>
      <c r="N5" s="130" t="s">
        <v>321</v>
      </c>
      <c r="O5" s="131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  <c r="X5"/>
      <c r="Y5"/>
      <c r="Z5"/>
      <c r="AA5"/>
      <c r="AB5"/>
    </row>
    <row r="6" ht="30.75" customHeight="1" spans="1:28">
      <c r="A6" s="119"/>
      <c r="B6" s="73"/>
      <c r="C6" s="73"/>
      <c r="D6" s="73"/>
      <c r="E6" s="10"/>
      <c r="F6" s="96"/>
      <c r="G6" s="73"/>
      <c r="H6" s="73"/>
      <c r="I6" s="73"/>
      <c r="J6" s="73"/>
      <c r="K6" s="73"/>
      <c r="L6" s="132"/>
      <c r="M6" s="133"/>
      <c r="N6" s="132"/>
      <c r="O6" s="133"/>
      <c r="P6" s="73"/>
      <c r="Q6" s="73"/>
      <c r="R6" s="73"/>
      <c r="S6" s="73"/>
      <c r="T6" s="73"/>
      <c r="U6" s="73"/>
      <c r="V6" s="73"/>
      <c r="W6" s="141"/>
      <c r="X6"/>
      <c r="Y6"/>
      <c r="Z6"/>
      <c r="AA6"/>
      <c r="AB6"/>
    </row>
    <row r="7" ht="24.75" customHeight="1" spans="1:28">
      <c r="A7" s="96" t="s">
        <v>170</v>
      </c>
      <c r="B7" s="96" t="s">
        <v>170</v>
      </c>
      <c r="C7" s="96" t="s">
        <v>170</v>
      </c>
      <c r="D7" s="96" t="s">
        <v>170</v>
      </c>
      <c r="E7" s="96" t="s">
        <v>170</v>
      </c>
      <c r="F7" s="96">
        <v>1</v>
      </c>
      <c r="G7" s="96">
        <v>2</v>
      </c>
      <c r="H7" s="96">
        <v>3</v>
      </c>
      <c r="I7" s="120">
        <v>4</v>
      </c>
      <c r="J7" s="96">
        <v>5</v>
      </c>
      <c r="K7" s="96">
        <v>6</v>
      </c>
      <c r="L7" s="74">
        <v>7</v>
      </c>
      <c r="M7" s="74">
        <v>8</v>
      </c>
      <c r="N7" s="96">
        <v>9</v>
      </c>
      <c r="O7" s="96">
        <v>10</v>
      </c>
      <c r="P7" s="134">
        <v>11</v>
      </c>
      <c r="Q7" s="134">
        <v>12</v>
      </c>
      <c r="R7" s="134">
        <v>13</v>
      </c>
      <c r="S7" s="134">
        <v>14</v>
      </c>
      <c r="T7" s="134">
        <v>15</v>
      </c>
      <c r="U7" s="134">
        <v>16</v>
      </c>
      <c r="V7" s="134">
        <v>17</v>
      </c>
      <c r="W7" s="134">
        <v>18</v>
      </c>
      <c r="X7"/>
      <c r="Y7"/>
      <c r="Z7"/>
      <c r="AA7"/>
      <c r="AB7"/>
    </row>
    <row r="8" ht="24.75" customHeight="1" spans="1:28">
      <c r="A8" s="96"/>
      <c r="B8" s="96"/>
      <c r="C8" s="96"/>
      <c r="D8" s="96"/>
      <c r="E8" s="96" t="s">
        <v>171</v>
      </c>
      <c r="F8" s="102">
        <f>SUM(F9)</f>
        <v>48</v>
      </c>
      <c r="G8" s="102">
        <f t="shared" ref="G8:W8" si="0">SUM(G9)</f>
        <v>23</v>
      </c>
      <c r="H8" s="147">
        <f t="shared" si="0"/>
        <v>0</v>
      </c>
      <c r="I8" s="102">
        <f t="shared" si="0"/>
        <v>23</v>
      </c>
      <c r="J8" s="160">
        <f t="shared" si="0"/>
        <v>0</v>
      </c>
      <c r="K8" s="102">
        <f t="shared" si="0"/>
        <v>25</v>
      </c>
      <c r="L8" s="102">
        <f t="shared" si="0"/>
        <v>0</v>
      </c>
      <c r="M8" s="102">
        <f t="shared" si="0"/>
        <v>0</v>
      </c>
      <c r="N8" s="102">
        <f t="shared" si="0"/>
        <v>0</v>
      </c>
      <c r="O8" s="102">
        <f t="shared" si="0"/>
        <v>0</v>
      </c>
      <c r="P8" s="147">
        <f t="shared" si="0"/>
        <v>0</v>
      </c>
      <c r="Q8" s="102">
        <f t="shared" si="0"/>
        <v>0</v>
      </c>
      <c r="R8" s="160">
        <f t="shared" si="0"/>
        <v>0</v>
      </c>
      <c r="S8" s="102">
        <f t="shared" si="0"/>
        <v>25</v>
      </c>
      <c r="T8" s="102">
        <f t="shared" si="0"/>
        <v>0</v>
      </c>
      <c r="U8" s="150">
        <f t="shared" si="0"/>
        <v>0</v>
      </c>
      <c r="V8" s="150">
        <f t="shared" si="0"/>
        <v>0</v>
      </c>
      <c r="W8" s="165">
        <f t="shared" si="0"/>
        <v>0</v>
      </c>
      <c r="X8"/>
      <c r="Y8"/>
      <c r="Z8"/>
      <c r="AA8"/>
      <c r="AB8"/>
    </row>
    <row r="9" ht="32.25" customHeight="1" spans="1:28">
      <c r="A9" s="85" t="s">
        <v>243</v>
      </c>
      <c r="B9" s="85" t="s">
        <v>225</v>
      </c>
      <c r="C9" s="85" t="s">
        <v>225</v>
      </c>
      <c r="D9" s="121" t="s">
        <v>581</v>
      </c>
      <c r="E9" s="121" t="s">
        <v>178</v>
      </c>
      <c r="F9" s="102">
        <f>SUM(G9,K9,U9:W9)</f>
        <v>48</v>
      </c>
      <c r="G9" s="102">
        <f>SUM(H9:J9)</f>
        <v>23</v>
      </c>
      <c r="H9" s="147"/>
      <c r="I9" s="102">
        <v>23</v>
      </c>
      <c r="J9" s="160"/>
      <c r="K9" s="102">
        <f>SUM(L9:T9)</f>
        <v>25</v>
      </c>
      <c r="L9" s="102"/>
      <c r="M9" s="102"/>
      <c r="N9" s="102"/>
      <c r="O9" s="102"/>
      <c r="P9" s="147"/>
      <c r="Q9" s="102"/>
      <c r="R9" s="160"/>
      <c r="S9" s="102">
        <v>25</v>
      </c>
      <c r="T9" s="102"/>
      <c r="U9" s="150"/>
      <c r="V9" s="150"/>
      <c r="W9" s="165"/>
      <c r="X9" s="142"/>
      <c r="Y9"/>
      <c r="Z9"/>
      <c r="AA9"/>
      <c r="AB9"/>
    </row>
    <row r="10" ht="18.95" customHeight="1" spans="1:28">
      <c r="A10" s="122"/>
      <c r="B10" s="122"/>
      <c r="C10" s="122"/>
      <c r="D10" s="122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42"/>
      <c r="V10" s="142"/>
      <c r="W10" s="143"/>
      <c r="X10"/>
      <c r="Y10"/>
      <c r="Z10"/>
      <c r="AA10"/>
      <c r="AB10"/>
    </row>
    <row r="11" ht="18.95" customHeight="1" spans="1:28">
      <c r="A11" s="122"/>
      <c r="B11" s="122"/>
      <c r="C11" s="122"/>
      <c r="D11" s="122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2"/>
      <c r="V11" s="142"/>
      <c r="W11" s="143"/>
      <c r="X11"/>
      <c r="Y11"/>
      <c r="Z11"/>
      <c r="AA11"/>
      <c r="AB11"/>
    </row>
    <row r="12" ht="18.95" customHeight="1" spans="1:28">
      <c r="A12" s="125"/>
      <c r="B12" s="122"/>
      <c r="C12" s="122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2"/>
      <c r="V12" s="142"/>
      <c r="W12" s="143"/>
      <c r="X12"/>
      <c r="Y12"/>
      <c r="Z12"/>
      <c r="AA12"/>
      <c r="AB12"/>
    </row>
    <row r="13" ht="18.95" customHeight="1" spans="1:28">
      <c r="A13" s="125"/>
      <c r="B13" s="125"/>
      <c r="C13" s="125"/>
      <c r="D13" s="122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42"/>
      <c r="V13" s="142"/>
      <c r="W13" s="143"/>
      <c r="X13"/>
      <c r="Y13"/>
      <c r="Z13"/>
      <c r="AA13"/>
      <c r="AB13"/>
    </row>
    <row r="14" ht="18.95" customHeight="1" spans="1:28">
      <c r="A14" s="125"/>
      <c r="B14" s="125"/>
      <c r="C14" s="125"/>
      <c r="D14" s="122"/>
      <c r="E14" s="123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42"/>
      <c r="V14" s="142"/>
      <c r="W14" s="143"/>
      <c r="X14"/>
      <c r="Y14"/>
      <c r="Z14"/>
      <c r="AA14"/>
      <c r="AB14"/>
    </row>
    <row r="15" ht="18.95" customHeight="1" spans="1:28">
      <c r="A15" s="125"/>
      <c r="B15" s="125"/>
      <c r="C15" s="125"/>
      <c r="D15" s="125"/>
      <c r="E15" s="123"/>
      <c r="F15" s="124"/>
      <c r="G15" s="126"/>
      <c r="H15" s="124"/>
      <c r="I15" s="126"/>
      <c r="J15" s="126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42"/>
      <c r="V15" s="142"/>
      <c r="W15" s="143"/>
      <c r="X15"/>
      <c r="Y15"/>
      <c r="Z15"/>
      <c r="AA15"/>
      <c r="AB15"/>
    </row>
    <row r="16" ht="18.95" customHeight="1" spans="1:28">
      <c r="A16" s="125"/>
      <c r="B16" s="125"/>
      <c r="C16" s="125"/>
      <c r="D16" s="125"/>
      <c r="E16" s="127"/>
      <c r="F16" s="124"/>
      <c r="G16" s="126"/>
      <c r="H16" s="126"/>
      <c r="I16" s="126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42"/>
      <c r="V16" s="142"/>
      <c r="W16" s="143"/>
      <c r="X16"/>
      <c r="Y16"/>
      <c r="Z16"/>
      <c r="AA16"/>
      <c r="AB16"/>
    </row>
    <row r="17" ht="18.95" customHeight="1" spans="1:28">
      <c r="A17" s="125"/>
      <c r="B17" s="125"/>
      <c r="C17" s="125"/>
      <c r="D17" s="125"/>
      <c r="E17" s="127"/>
      <c r="F17" s="126"/>
      <c r="G17" s="126"/>
      <c r="H17" s="126"/>
      <c r="I17" s="126"/>
      <c r="J17" s="126"/>
      <c r="K17" s="126"/>
      <c r="L17" s="124"/>
      <c r="M17" s="124"/>
      <c r="N17" s="124"/>
      <c r="O17" s="124"/>
      <c r="P17" s="124"/>
      <c r="Q17" s="124"/>
      <c r="R17" s="124"/>
      <c r="S17" s="124"/>
      <c r="T17" s="124"/>
      <c r="U17" s="142"/>
      <c r="V17" s="142"/>
      <c r="W17" s="143"/>
      <c r="X17"/>
      <c r="Y17"/>
      <c r="Z17"/>
      <c r="AA17"/>
      <c r="AB17" s="142"/>
    </row>
    <row r="18" ht="18.95" customHeight="1" spans="1:28">
      <c r="A18" s="125"/>
      <c r="B18" s="125"/>
      <c r="C18" s="125"/>
      <c r="D18" s="125"/>
      <c r="E18" s="1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4"/>
      <c r="T18" s="124"/>
      <c r="U18" s="142"/>
      <c r="V18" s="142"/>
      <c r="W18" s="144"/>
      <c r="X18"/>
      <c r="Y18"/>
      <c r="Z18"/>
      <c r="AA18"/>
      <c r="AB18"/>
    </row>
    <row r="19" ht="18.95" customHeight="1" spans="1:28">
      <c r="A19" s="125"/>
      <c r="B19" s="125"/>
      <c r="C19" s="125"/>
      <c r="D19" s="125"/>
      <c r="E19" s="127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4"/>
      <c r="S19" s="124"/>
      <c r="T19" s="124"/>
      <c r="U19" s="142"/>
      <c r="V19"/>
      <c r="W19" s="144"/>
      <c r="X19"/>
      <c r="Y19"/>
      <c r="Z19"/>
      <c r="AA19"/>
      <c r="AB19"/>
    </row>
    <row r="20" customHeight="1" spans="1:2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142"/>
      <c r="S20" s="142"/>
      <c r="T20"/>
      <c r="U20"/>
      <c r="V20"/>
      <c r="W20"/>
      <c r="X20"/>
      <c r="Y20"/>
      <c r="Z20"/>
      <c r="AA20"/>
      <c r="AB20"/>
    </row>
    <row r="37" customHeight="1" spans="1:2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142"/>
      <c r="S37"/>
      <c r="T37"/>
      <c r="U37"/>
      <c r="V37"/>
      <c r="W37"/>
      <c r="X37"/>
      <c r="Y37"/>
      <c r="Z37"/>
      <c r="AA37"/>
      <c r="AB37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showGridLines="0" showZeros="0" zoomScaleSheetLayoutView="60" workbookViewId="0">
      <selection activeCell="Z19" sqref="Z19"/>
    </sheetView>
  </sheetViews>
  <sheetFormatPr defaultColWidth="9.16666666666667" defaultRowHeight="12.75" customHeight="1"/>
  <cols>
    <col min="1" max="3" width="5" customWidth="1"/>
    <col min="4" max="4" width="9" customWidth="1"/>
    <col min="5" max="5" width="31.8333333333333" customWidth="1"/>
    <col min="6" max="6" width="12" customWidth="1"/>
    <col min="7" max="7" width="11.3333333333333" customWidth="1"/>
    <col min="8" max="8" width="9.33333333333333" customWidth="1"/>
    <col min="9" max="10" width="11.6666666666667" customWidth="1"/>
    <col min="11" max="11" width="10.8333333333333" customWidth="1"/>
    <col min="12" max="12" width="8.66666666666667" customWidth="1"/>
    <col min="13" max="13" width="11" customWidth="1"/>
    <col min="14" max="14" width="7.33333333333333" customWidth="1"/>
    <col min="15" max="15" width="5.5" customWidth="1"/>
    <col min="16" max="16" width="5.66666666666667" customWidth="1"/>
    <col min="17" max="17" width="6" customWidth="1"/>
    <col min="18" max="18" width="11" customWidth="1"/>
    <col min="19" max="19" width="11.3333333333333" customWidth="1"/>
    <col min="20" max="23" width="5.66666666666667" customWidth="1"/>
    <col min="24" max="24" width="6.83333333333333" customWidth="1"/>
    <col min="25" max="25" width="11.5" customWidth="1"/>
    <col min="26" max="28" width="6.83333333333333" customWidth="1"/>
  </cols>
  <sheetData>
    <row r="1" ht="24.75" customHeight="1" spans="1:2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W1" s="135" t="s">
        <v>29</v>
      </c>
    </row>
    <row r="2" ht="24.75" customHeight="1" spans="1:23">
      <c r="A2" s="68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24.75" customHeight="1" spans="1:23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</row>
    <row r="4" ht="24.75" customHeight="1" spans="1:23">
      <c r="A4" s="118" t="s">
        <v>209</v>
      </c>
      <c r="B4" s="118"/>
      <c r="C4" s="118"/>
      <c r="D4" s="73" t="s">
        <v>154</v>
      </c>
      <c r="E4" s="10" t="s">
        <v>210</v>
      </c>
      <c r="F4" s="96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29" t="s">
        <v>467</v>
      </c>
      <c r="W4" s="140" t="s">
        <v>468</v>
      </c>
    </row>
    <row r="5" ht="24.75" customHeight="1" spans="1:23">
      <c r="A5" s="119" t="s">
        <v>213</v>
      </c>
      <c r="B5" s="73" t="s">
        <v>214</v>
      </c>
      <c r="C5" s="73" t="s">
        <v>215</v>
      </c>
      <c r="D5" s="73"/>
      <c r="E5" s="10"/>
      <c r="F5" s="96"/>
      <c r="G5" s="73" t="s">
        <v>171</v>
      </c>
      <c r="H5" s="73" t="s">
        <v>316</v>
      </c>
      <c r="I5" s="73" t="s">
        <v>317</v>
      </c>
      <c r="J5" s="73" t="s">
        <v>318</v>
      </c>
      <c r="K5" s="129" t="s">
        <v>171</v>
      </c>
      <c r="L5" s="130" t="s">
        <v>319</v>
      </c>
      <c r="M5" s="131" t="s">
        <v>320</v>
      </c>
      <c r="N5" s="130" t="s">
        <v>321</v>
      </c>
      <c r="O5" s="131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</row>
    <row r="6" ht="30.75" customHeight="1" spans="1:23">
      <c r="A6" s="119"/>
      <c r="B6" s="73"/>
      <c r="C6" s="73"/>
      <c r="D6" s="73"/>
      <c r="E6" s="10"/>
      <c r="F6" s="96"/>
      <c r="G6" s="73"/>
      <c r="H6" s="73"/>
      <c r="I6" s="73"/>
      <c r="J6" s="73"/>
      <c r="K6" s="73"/>
      <c r="L6" s="132"/>
      <c r="M6" s="133"/>
      <c r="N6" s="132"/>
      <c r="O6" s="133"/>
      <c r="P6" s="73"/>
      <c r="Q6" s="73"/>
      <c r="R6" s="73"/>
      <c r="S6" s="73"/>
      <c r="T6" s="73"/>
      <c r="U6" s="73"/>
      <c r="V6" s="73"/>
      <c r="W6" s="141"/>
    </row>
    <row r="7" ht="24.75" customHeight="1" spans="1:23">
      <c r="A7" s="120" t="s">
        <v>170</v>
      </c>
      <c r="B7" s="120" t="s">
        <v>170</v>
      </c>
      <c r="C7" s="120" t="s">
        <v>170</v>
      </c>
      <c r="D7" s="120" t="s">
        <v>170</v>
      </c>
      <c r="E7" s="120" t="s">
        <v>170</v>
      </c>
      <c r="F7" s="120">
        <v>1</v>
      </c>
      <c r="G7" s="120">
        <v>2</v>
      </c>
      <c r="H7" s="120">
        <v>3</v>
      </c>
      <c r="I7" s="120">
        <v>4</v>
      </c>
      <c r="J7" s="134">
        <v>5</v>
      </c>
      <c r="K7" s="134">
        <v>6</v>
      </c>
      <c r="L7" s="134">
        <v>7</v>
      </c>
      <c r="M7" s="134">
        <v>8</v>
      </c>
      <c r="N7" s="120">
        <v>9</v>
      </c>
      <c r="O7" s="120">
        <v>10</v>
      </c>
      <c r="P7" s="120">
        <v>11</v>
      </c>
      <c r="Q7" s="120">
        <v>12</v>
      </c>
      <c r="R7" s="134">
        <v>13</v>
      </c>
      <c r="S7" s="120">
        <v>14</v>
      </c>
      <c r="T7" s="120">
        <v>15</v>
      </c>
      <c r="U7" s="120">
        <v>16</v>
      </c>
      <c r="V7" s="120">
        <v>17</v>
      </c>
      <c r="W7" s="120">
        <v>18</v>
      </c>
    </row>
    <row r="8" ht="32.25" customHeight="1" spans="1:40">
      <c r="A8" s="85"/>
      <c r="B8" s="85"/>
      <c r="C8" s="85"/>
      <c r="D8" s="121"/>
      <c r="E8" s="153" t="s">
        <v>171</v>
      </c>
      <c r="F8" s="154">
        <f>SUM(F9:F43)</f>
        <v>4177.85</v>
      </c>
      <c r="G8" s="154">
        <f t="shared" ref="G8:T8" si="0">SUM(G9:G43)</f>
        <v>1409.6</v>
      </c>
      <c r="H8" s="154">
        <f t="shared" si="0"/>
        <v>308.88</v>
      </c>
      <c r="I8" s="154">
        <f t="shared" si="0"/>
        <v>773.44</v>
      </c>
      <c r="J8" s="154">
        <f t="shared" si="0"/>
        <v>327.28</v>
      </c>
      <c r="K8" s="154">
        <f t="shared" si="0"/>
        <v>2768.25</v>
      </c>
      <c r="L8" s="154">
        <f t="shared" si="0"/>
        <v>0</v>
      </c>
      <c r="M8" s="154">
        <f t="shared" si="0"/>
        <v>66.58</v>
      </c>
      <c r="N8" s="154">
        <f t="shared" si="0"/>
        <v>20</v>
      </c>
      <c r="O8" s="154">
        <f t="shared" si="0"/>
        <v>0</v>
      </c>
      <c r="P8" s="154">
        <f t="shared" si="0"/>
        <v>0</v>
      </c>
      <c r="Q8" s="154">
        <f t="shared" si="0"/>
        <v>0</v>
      </c>
      <c r="R8" s="154">
        <f t="shared" si="0"/>
        <v>578.69</v>
      </c>
      <c r="S8" s="154">
        <f t="shared" si="0"/>
        <v>2102.98</v>
      </c>
      <c r="T8" s="154">
        <f t="shared" si="0"/>
        <v>0</v>
      </c>
      <c r="U8" s="157"/>
      <c r="V8" s="158"/>
      <c r="W8" s="159"/>
      <c r="X8" s="142">
        <f>L8+纳入专户管理的非税收入拨款支出预算表!L8+上年结转支出预算表!L8</f>
        <v>0</v>
      </c>
      <c r="Y8" s="142"/>
      <c r="Z8" s="142"/>
      <c r="AA8" s="142"/>
      <c r="AB8" s="142"/>
      <c r="AC8" s="142"/>
      <c r="AD8" s="142"/>
      <c r="AE8" s="142"/>
      <c r="AF8" s="142"/>
      <c r="AG8" s="142">
        <f>U8+纳入专户管理的非税收入拨款支出预算表!U8+上年结转支出预算表!U8</f>
        <v>0</v>
      </c>
      <c r="AH8" s="142">
        <f>V8+纳入专户管理的非税收入拨款支出预算表!V8+上年结转支出预算表!V8</f>
        <v>0</v>
      </c>
      <c r="AI8" s="142">
        <f>W8+纳入专户管理的非税收入拨款支出预算表!W8+上年结转支出预算表!W8</f>
        <v>0</v>
      </c>
      <c r="AJ8" s="142">
        <f>X8+纳入专户管理的非税收入拨款支出预算表!X8+上年结转支出预算表!X8</f>
        <v>0</v>
      </c>
      <c r="AK8" s="142"/>
      <c r="AL8" s="142"/>
      <c r="AM8" s="142">
        <f>AA8+纳入专户管理的非税收入拨款支出预算表!AA8+上年结转支出预算表!AA8</f>
        <v>0</v>
      </c>
      <c r="AN8" s="142">
        <f>AB8+纳入专户管理的非税收入拨款支出预算表!AB8+上年结转支出预算表!AB8</f>
        <v>0</v>
      </c>
    </row>
    <row r="9" ht="26" customHeight="1" spans="1:23">
      <c r="A9" s="21" t="s">
        <v>219</v>
      </c>
      <c r="B9" s="21" t="s">
        <v>217</v>
      </c>
      <c r="C9" s="85" t="s">
        <v>220</v>
      </c>
      <c r="D9" s="155" t="s">
        <v>172</v>
      </c>
      <c r="E9" s="146" t="s">
        <v>221</v>
      </c>
      <c r="F9" s="154">
        <f>SUM(G9,K9,U9:W9)</f>
        <v>1632.73</v>
      </c>
      <c r="G9" s="154">
        <f>SUM(H9:J9)</f>
        <v>557.02</v>
      </c>
      <c r="H9" s="156">
        <v>0</v>
      </c>
      <c r="I9" s="154">
        <v>345.07</v>
      </c>
      <c r="J9" s="156">
        <v>211.95</v>
      </c>
      <c r="K9" s="154">
        <f>SUM(L9:T9)</f>
        <v>1075.71</v>
      </c>
      <c r="L9" s="102"/>
      <c r="M9" s="102">
        <v>0</v>
      </c>
      <c r="N9" s="102">
        <v>20</v>
      </c>
      <c r="O9" s="102"/>
      <c r="P9" s="147"/>
      <c r="Q9" s="102"/>
      <c r="R9" s="160">
        <v>578.69</v>
      </c>
      <c r="S9" s="102">
        <v>477.02</v>
      </c>
      <c r="T9" s="102"/>
      <c r="U9" s="161"/>
      <c r="V9" s="161"/>
      <c r="W9" s="161"/>
    </row>
    <row r="10" s="152" customFormat="1" ht="26" customHeight="1" spans="1:31">
      <c r="A10" s="21" t="s">
        <v>219</v>
      </c>
      <c r="B10" s="21" t="s">
        <v>222</v>
      </c>
      <c r="C10" s="85" t="s">
        <v>220</v>
      </c>
      <c r="D10" s="155" t="s">
        <v>172</v>
      </c>
      <c r="E10" s="146" t="s">
        <v>224</v>
      </c>
      <c r="F10" s="154">
        <f t="shared" ref="F10:F43" si="1">SUM(G10,K10,U10:W10)</f>
        <v>8.91</v>
      </c>
      <c r="G10" s="154">
        <f t="shared" ref="G10:G43" si="2">SUM(H10:J10)</f>
        <v>8.91</v>
      </c>
      <c r="H10" s="156">
        <v>0</v>
      </c>
      <c r="I10" s="154">
        <v>8.91</v>
      </c>
      <c r="J10" s="156">
        <v>0</v>
      </c>
      <c r="K10" s="154">
        <f t="shared" ref="K10:K43" si="3">SUM(L10:T10)</f>
        <v>0</v>
      </c>
      <c r="L10" s="102"/>
      <c r="M10" s="102">
        <v>0</v>
      </c>
      <c r="N10" s="102"/>
      <c r="O10" s="102"/>
      <c r="P10" s="147"/>
      <c r="Q10" s="102"/>
      <c r="R10" s="160">
        <v>0</v>
      </c>
      <c r="S10" s="102"/>
      <c r="T10" s="102"/>
      <c r="U10" s="161"/>
      <c r="V10" s="161"/>
      <c r="W10" s="161"/>
      <c r="Y10"/>
      <c r="AB10"/>
      <c r="AC10"/>
      <c r="AD10"/>
      <c r="AE10"/>
    </row>
    <row r="11" ht="24" customHeight="1" spans="1:25">
      <c r="A11" s="21" t="s">
        <v>219</v>
      </c>
      <c r="B11" s="21" t="s">
        <v>225</v>
      </c>
      <c r="C11" s="85" t="s">
        <v>225</v>
      </c>
      <c r="D11" s="155" t="s">
        <v>172</v>
      </c>
      <c r="E11" s="146" t="s">
        <v>227</v>
      </c>
      <c r="F11" s="154">
        <f t="shared" si="1"/>
        <v>50.53</v>
      </c>
      <c r="G11" s="154">
        <f t="shared" si="2"/>
        <v>44.92</v>
      </c>
      <c r="H11" s="156">
        <v>27.93</v>
      </c>
      <c r="I11" s="154">
        <v>16.99</v>
      </c>
      <c r="J11" s="156">
        <v>0</v>
      </c>
      <c r="K11" s="154">
        <f t="shared" si="3"/>
        <v>5.61</v>
      </c>
      <c r="L11" s="102"/>
      <c r="M11" s="102"/>
      <c r="N11" s="102"/>
      <c r="O11" s="102"/>
      <c r="P11" s="147"/>
      <c r="Q11" s="102"/>
      <c r="R11" s="160">
        <v>0</v>
      </c>
      <c r="S11" s="102">
        <v>5.61</v>
      </c>
      <c r="T11" s="102"/>
      <c r="U11" s="161"/>
      <c r="V11" s="161"/>
      <c r="W11" s="161"/>
      <c r="Y11" s="152"/>
    </row>
    <row r="12" ht="26" customHeight="1" spans="1:23">
      <c r="A12" s="21" t="s">
        <v>248</v>
      </c>
      <c r="B12" s="21" t="s">
        <v>220</v>
      </c>
      <c r="C12" s="85" t="s">
        <v>251</v>
      </c>
      <c r="D12" s="155" t="s">
        <v>172</v>
      </c>
      <c r="E12" s="146" t="s">
        <v>252</v>
      </c>
      <c r="F12" s="154">
        <f t="shared" si="1"/>
        <v>229.16</v>
      </c>
      <c r="G12" s="154">
        <f t="shared" si="2"/>
        <v>222.85</v>
      </c>
      <c r="H12" s="156">
        <v>130.22</v>
      </c>
      <c r="I12" s="154">
        <v>42.73</v>
      </c>
      <c r="J12" s="156">
        <v>49.9</v>
      </c>
      <c r="K12" s="154">
        <f t="shared" si="3"/>
        <v>6.31</v>
      </c>
      <c r="L12" s="102"/>
      <c r="M12" s="102"/>
      <c r="N12" s="102"/>
      <c r="O12" s="102"/>
      <c r="P12" s="147"/>
      <c r="Q12" s="102"/>
      <c r="R12" s="160"/>
      <c r="S12" s="102">
        <v>6.31</v>
      </c>
      <c r="T12" s="102"/>
      <c r="U12" s="161"/>
      <c r="V12" s="161"/>
      <c r="W12" s="161"/>
    </row>
    <row r="13" ht="26" customHeight="1" spans="1:23">
      <c r="A13" s="21" t="s">
        <v>248</v>
      </c>
      <c r="B13" s="21" t="s">
        <v>220</v>
      </c>
      <c r="C13" s="85" t="s">
        <v>251</v>
      </c>
      <c r="D13" s="155" t="s">
        <v>172</v>
      </c>
      <c r="E13" s="146" t="s">
        <v>253</v>
      </c>
      <c r="F13" s="154">
        <f t="shared" si="1"/>
        <v>135.61</v>
      </c>
      <c r="G13" s="154">
        <f t="shared" si="2"/>
        <v>84.03</v>
      </c>
      <c r="H13" s="156">
        <v>45.87</v>
      </c>
      <c r="I13" s="154">
        <v>22.33</v>
      </c>
      <c r="J13" s="156">
        <v>15.83</v>
      </c>
      <c r="K13" s="154">
        <f t="shared" si="3"/>
        <v>51.58</v>
      </c>
      <c r="L13" s="102"/>
      <c r="M13" s="102">
        <v>51.58</v>
      </c>
      <c r="N13" s="102"/>
      <c r="O13" s="102"/>
      <c r="P13" s="147"/>
      <c r="Q13" s="102"/>
      <c r="R13" s="160"/>
      <c r="S13" s="102">
        <v>0</v>
      </c>
      <c r="T13" s="102"/>
      <c r="U13" s="161"/>
      <c r="V13" s="161"/>
      <c r="W13" s="161"/>
    </row>
    <row r="14" ht="26" customHeight="1" spans="1:23">
      <c r="A14" s="21" t="s">
        <v>243</v>
      </c>
      <c r="B14" s="21" t="s">
        <v>225</v>
      </c>
      <c r="C14" s="85" t="s">
        <v>225</v>
      </c>
      <c r="D14" s="155" t="s">
        <v>172</v>
      </c>
      <c r="E14" s="146" t="s">
        <v>246</v>
      </c>
      <c r="F14" s="154">
        <f t="shared" si="1"/>
        <v>73.68</v>
      </c>
      <c r="G14" s="154">
        <f t="shared" si="2"/>
        <v>67.7</v>
      </c>
      <c r="H14" s="156">
        <v>58.66</v>
      </c>
      <c r="I14" s="154">
        <v>9.04</v>
      </c>
      <c r="J14" s="156">
        <v>0</v>
      </c>
      <c r="K14" s="154">
        <f t="shared" si="3"/>
        <v>5.98</v>
      </c>
      <c r="L14" s="102"/>
      <c r="M14" s="102">
        <v>0</v>
      </c>
      <c r="N14" s="102"/>
      <c r="O14" s="102"/>
      <c r="P14" s="147"/>
      <c r="Q14" s="102"/>
      <c r="R14" s="160"/>
      <c r="S14" s="102">
        <v>5.98</v>
      </c>
      <c r="T14" s="102"/>
      <c r="U14" s="161"/>
      <c r="V14" s="161"/>
      <c r="W14" s="161"/>
    </row>
    <row r="15" ht="26" customHeight="1" spans="1:23">
      <c r="A15" s="21" t="s">
        <v>228</v>
      </c>
      <c r="B15" s="21" t="s">
        <v>234</v>
      </c>
      <c r="C15" s="85" t="s">
        <v>236</v>
      </c>
      <c r="D15" s="155" t="s">
        <v>172</v>
      </c>
      <c r="E15" s="146" t="s">
        <v>237</v>
      </c>
      <c r="F15" s="154">
        <f t="shared" si="1"/>
        <v>93.87</v>
      </c>
      <c r="G15" s="154">
        <f t="shared" si="2"/>
        <v>68.87</v>
      </c>
      <c r="H15" s="156">
        <v>4.17</v>
      </c>
      <c r="I15" s="154">
        <v>15.1</v>
      </c>
      <c r="J15" s="156">
        <v>49.6</v>
      </c>
      <c r="K15" s="154">
        <f t="shared" si="3"/>
        <v>25</v>
      </c>
      <c r="L15" s="102"/>
      <c r="M15" s="102">
        <v>15</v>
      </c>
      <c r="N15" s="102"/>
      <c r="O15" s="102"/>
      <c r="P15" s="147"/>
      <c r="Q15" s="102"/>
      <c r="R15" s="160"/>
      <c r="S15" s="102">
        <v>10</v>
      </c>
      <c r="T15" s="102"/>
      <c r="U15" s="161"/>
      <c r="V15" s="161"/>
      <c r="W15" s="161"/>
    </row>
    <row r="16" ht="26" customHeight="1" spans="1:23">
      <c r="A16" s="21" t="s">
        <v>248</v>
      </c>
      <c r="B16" s="21" t="s">
        <v>254</v>
      </c>
      <c r="C16" s="85" t="s">
        <v>230</v>
      </c>
      <c r="D16" s="155" t="s">
        <v>172</v>
      </c>
      <c r="E16" s="146" t="s">
        <v>256</v>
      </c>
      <c r="F16" s="154">
        <f t="shared" si="1"/>
        <v>45.99</v>
      </c>
      <c r="G16" s="154">
        <f t="shared" si="2"/>
        <v>12.99</v>
      </c>
      <c r="H16" s="156">
        <v>0</v>
      </c>
      <c r="I16" s="154">
        <v>12.99</v>
      </c>
      <c r="J16" s="156">
        <v>0</v>
      </c>
      <c r="K16" s="154">
        <f t="shared" si="3"/>
        <v>33</v>
      </c>
      <c r="L16" s="102"/>
      <c r="M16" s="102"/>
      <c r="N16" s="102"/>
      <c r="O16" s="102"/>
      <c r="P16" s="147"/>
      <c r="Q16" s="102"/>
      <c r="R16" s="160"/>
      <c r="S16" s="102">
        <v>33</v>
      </c>
      <c r="T16" s="102"/>
      <c r="U16" s="161"/>
      <c r="V16" s="161"/>
      <c r="W16" s="161"/>
    </row>
    <row r="17" ht="26" customHeight="1" spans="1:23">
      <c r="A17" s="21" t="s">
        <v>248</v>
      </c>
      <c r="B17" s="21" t="s">
        <v>254</v>
      </c>
      <c r="C17" s="85" t="s">
        <v>230</v>
      </c>
      <c r="D17" s="155" t="s">
        <v>172</v>
      </c>
      <c r="E17" s="21" t="s">
        <v>257</v>
      </c>
      <c r="F17" s="154">
        <f t="shared" si="1"/>
        <v>25.13</v>
      </c>
      <c r="G17" s="154">
        <f t="shared" si="2"/>
        <v>10.13</v>
      </c>
      <c r="H17" s="156">
        <v>2.79</v>
      </c>
      <c r="I17" s="154">
        <v>7.34</v>
      </c>
      <c r="J17" s="156">
        <v>0</v>
      </c>
      <c r="K17" s="154">
        <f t="shared" si="3"/>
        <v>15</v>
      </c>
      <c r="L17" s="102"/>
      <c r="M17" s="102"/>
      <c r="N17" s="102"/>
      <c r="O17" s="102"/>
      <c r="P17" s="147"/>
      <c r="Q17" s="102"/>
      <c r="R17" s="160"/>
      <c r="S17" s="102">
        <v>15</v>
      </c>
      <c r="T17" s="102"/>
      <c r="U17" s="161"/>
      <c r="V17" s="161"/>
      <c r="W17" s="161"/>
    </row>
    <row r="18" ht="26" customHeight="1" spans="1:23">
      <c r="A18" s="21" t="s">
        <v>248</v>
      </c>
      <c r="B18" s="21" t="s">
        <v>254</v>
      </c>
      <c r="C18" s="85" t="s">
        <v>230</v>
      </c>
      <c r="D18" s="155" t="s">
        <v>172</v>
      </c>
      <c r="E18" s="21" t="s">
        <v>258</v>
      </c>
      <c r="F18" s="154">
        <f t="shared" si="1"/>
        <v>84.78</v>
      </c>
      <c r="G18" s="154">
        <f t="shared" si="2"/>
        <v>11.78</v>
      </c>
      <c r="H18" s="156">
        <v>1.88</v>
      </c>
      <c r="I18" s="154">
        <v>9.9</v>
      </c>
      <c r="J18" s="156">
        <v>0</v>
      </c>
      <c r="K18" s="154">
        <f t="shared" si="3"/>
        <v>73</v>
      </c>
      <c r="L18" s="102"/>
      <c r="M18" s="102"/>
      <c r="N18" s="102"/>
      <c r="O18" s="102"/>
      <c r="P18" s="147"/>
      <c r="Q18" s="102"/>
      <c r="R18" s="160"/>
      <c r="S18" s="102">
        <v>73</v>
      </c>
      <c r="T18" s="102"/>
      <c r="U18" s="161"/>
      <c r="V18" s="161"/>
      <c r="W18" s="161"/>
    </row>
    <row r="19" ht="26" customHeight="1" spans="1:23">
      <c r="A19" s="21" t="s">
        <v>248</v>
      </c>
      <c r="B19" s="21" t="s">
        <v>254</v>
      </c>
      <c r="C19" s="85" t="s">
        <v>230</v>
      </c>
      <c r="D19" s="155" t="s">
        <v>172</v>
      </c>
      <c r="E19" s="21" t="s">
        <v>259</v>
      </c>
      <c r="F19" s="154">
        <f t="shared" si="1"/>
        <v>25.7</v>
      </c>
      <c r="G19" s="154">
        <f t="shared" si="2"/>
        <v>6.7</v>
      </c>
      <c r="H19" s="156">
        <v>0.07</v>
      </c>
      <c r="I19" s="154">
        <v>6.63</v>
      </c>
      <c r="J19" s="156">
        <v>0</v>
      </c>
      <c r="K19" s="154">
        <f t="shared" si="3"/>
        <v>19</v>
      </c>
      <c r="L19" s="102"/>
      <c r="M19" s="102"/>
      <c r="N19" s="102"/>
      <c r="O19" s="102"/>
      <c r="P19" s="147"/>
      <c r="Q19" s="102"/>
      <c r="R19" s="160"/>
      <c r="S19" s="102">
        <v>19</v>
      </c>
      <c r="T19" s="102"/>
      <c r="U19" s="161"/>
      <c r="V19" s="161"/>
      <c r="W19" s="161"/>
    </row>
    <row r="20" ht="26" customHeight="1" spans="1:23">
      <c r="A20" s="21" t="s">
        <v>248</v>
      </c>
      <c r="B20" s="21" t="s">
        <v>254</v>
      </c>
      <c r="C20" s="85" t="s">
        <v>230</v>
      </c>
      <c r="D20" s="155" t="s">
        <v>172</v>
      </c>
      <c r="E20" s="21" t="s">
        <v>260</v>
      </c>
      <c r="F20" s="154">
        <f t="shared" si="1"/>
        <v>89.6</v>
      </c>
      <c r="G20" s="154">
        <f t="shared" si="2"/>
        <v>11.6</v>
      </c>
      <c r="H20" s="156">
        <v>0</v>
      </c>
      <c r="I20" s="154">
        <v>11.6</v>
      </c>
      <c r="J20" s="156">
        <v>0</v>
      </c>
      <c r="K20" s="154">
        <f t="shared" si="3"/>
        <v>78</v>
      </c>
      <c r="L20" s="102"/>
      <c r="M20" s="102"/>
      <c r="N20" s="102"/>
      <c r="O20" s="102"/>
      <c r="P20" s="147"/>
      <c r="Q20" s="102"/>
      <c r="R20" s="160"/>
      <c r="S20" s="102">
        <v>78</v>
      </c>
      <c r="T20" s="102"/>
      <c r="U20" s="161"/>
      <c r="V20" s="161"/>
      <c r="W20" s="161"/>
    </row>
    <row r="21" ht="26" customHeight="1" spans="1:23">
      <c r="A21" s="21" t="s">
        <v>248</v>
      </c>
      <c r="B21" s="21" t="s">
        <v>254</v>
      </c>
      <c r="C21" s="85" t="s">
        <v>230</v>
      </c>
      <c r="D21" s="155" t="s">
        <v>172</v>
      </c>
      <c r="E21" s="21" t="s">
        <v>261</v>
      </c>
      <c r="F21" s="154">
        <f t="shared" si="1"/>
        <v>54.51</v>
      </c>
      <c r="G21" s="154">
        <f t="shared" si="2"/>
        <v>12.51</v>
      </c>
      <c r="H21" s="156">
        <v>0</v>
      </c>
      <c r="I21" s="154">
        <v>12.51</v>
      </c>
      <c r="J21" s="156">
        <v>0</v>
      </c>
      <c r="K21" s="154">
        <f t="shared" si="3"/>
        <v>42</v>
      </c>
      <c r="L21" s="102"/>
      <c r="M21" s="102"/>
      <c r="N21" s="102"/>
      <c r="O21" s="102"/>
      <c r="P21" s="147"/>
      <c r="Q21" s="102"/>
      <c r="R21" s="160"/>
      <c r="S21" s="102">
        <v>42</v>
      </c>
      <c r="T21" s="102"/>
      <c r="U21" s="161"/>
      <c r="V21" s="161"/>
      <c r="W21" s="161"/>
    </row>
    <row r="22" ht="26" customHeight="1" spans="1:23">
      <c r="A22" s="21" t="s">
        <v>248</v>
      </c>
      <c r="B22" s="21" t="s">
        <v>254</v>
      </c>
      <c r="C22" s="85" t="s">
        <v>230</v>
      </c>
      <c r="D22" s="155" t="s">
        <v>172</v>
      </c>
      <c r="E22" s="21" t="s">
        <v>262</v>
      </c>
      <c r="F22" s="154">
        <f t="shared" si="1"/>
        <v>23.7</v>
      </c>
      <c r="G22" s="154">
        <f t="shared" si="2"/>
        <v>7.7</v>
      </c>
      <c r="H22" s="156">
        <v>0</v>
      </c>
      <c r="I22" s="154">
        <v>7.7</v>
      </c>
      <c r="J22" s="156">
        <v>0</v>
      </c>
      <c r="K22" s="154">
        <f t="shared" si="3"/>
        <v>16</v>
      </c>
      <c r="L22" s="102"/>
      <c r="M22" s="102"/>
      <c r="N22" s="102"/>
      <c r="O22" s="102"/>
      <c r="P22" s="147"/>
      <c r="Q22" s="102"/>
      <c r="R22" s="160"/>
      <c r="S22" s="102">
        <v>16</v>
      </c>
      <c r="T22" s="102"/>
      <c r="U22" s="161"/>
      <c r="V22" s="161"/>
      <c r="W22" s="161"/>
    </row>
    <row r="23" ht="26" customHeight="1" spans="1:23">
      <c r="A23" s="21" t="s">
        <v>248</v>
      </c>
      <c r="B23" s="21" t="s">
        <v>254</v>
      </c>
      <c r="C23" s="85" t="s">
        <v>230</v>
      </c>
      <c r="D23" s="155" t="s">
        <v>172</v>
      </c>
      <c r="E23" s="21" t="s">
        <v>263</v>
      </c>
      <c r="F23" s="154">
        <f t="shared" si="1"/>
        <v>55.21</v>
      </c>
      <c r="G23" s="154">
        <f t="shared" si="2"/>
        <v>15.21</v>
      </c>
      <c r="H23" s="156">
        <v>2.01</v>
      </c>
      <c r="I23" s="154">
        <v>13.2</v>
      </c>
      <c r="J23" s="156">
        <v>0</v>
      </c>
      <c r="K23" s="154">
        <f t="shared" si="3"/>
        <v>40</v>
      </c>
      <c r="L23" s="102"/>
      <c r="M23" s="102"/>
      <c r="N23" s="102"/>
      <c r="O23" s="102"/>
      <c r="P23" s="147"/>
      <c r="Q23" s="102"/>
      <c r="R23" s="160"/>
      <c r="S23" s="102">
        <v>40</v>
      </c>
      <c r="T23" s="102"/>
      <c r="U23" s="161"/>
      <c r="V23" s="161"/>
      <c r="W23" s="161"/>
    </row>
    <row r="24" ht="26" customHeight="1" spans="1:23">
      <c r="A24" s="21" t="s">
        <v>248</v>
      </c>
      <c r="B24" s="21" t="s">
        <v>254</v>
      </c>
      <c r="C24" s="85" t="s">
        <v>230</v>
      </c>
      <c r="D24" s="155" t="s">
        <v>172</v>
      </c>
      <c r="E24" s="21" t="s">
        <v>264</v>
      </c>
      <c r="F24" s="154">
        <f t="shared" si="1"/>
        <v>42</v>
      </c>
      <c r="G24" s="154">
        <f t="shared" si="2"/>
        <v>11.2</v>
      </c>
      <c r="H24" s="156">
        <v>4.18</v>
      </c>
      <c r="I24" s="154">
        <v>7.02</v>
      </c>
      <c r="J24" s="156">
        <v>0</v>
      </c>
      <c r="K24" s="154">
        <f t="shared" si="3"/>
        <v>30.8</v>
      </c>
      <c r="L24" s="102"/>
      <c r="M24" s="102"/>
      <c r="N24" s="102"/>
      <c r="O24" s="102"/>
      <c r="P24" s="147"/>
      <c r="Q24" s="102"/>
      <c r="R24" s="160"/>
      <c r="S24" s="102">
        <v>30.8</v>
      </c>
      <c r="T24" s="102"/>
      <c r="U24" s="161"/>
      <c r="V24" s="161"/>
      <c r="W24" s="161"/>
    </row>
    <row r="25" ht="26" customHeight="1" spans="1:23">
      <c r="A25" s="21" t="s">
        <v>248</v>
      </c>
      <c r="B25" s="21" t="s">
        <v>254</v>
      </c>
      <c r="C25" s="85" t="s">
        <v>230</v>
      </c>
      <c r="D25" s="155" t="s">
        <v>172</v>
      </c>
      <c r="E25" s="21" t="s">
        <v>265</v>
      </c>
      <c r="F25" s="154">
        <f t="shared" si="1"/>
        <v>41.42</v>
      </c>
      <c r="G25" s="154">
        <f t="shared" si="2"/>
        <v>11.42</v>
      </c>
      <c r="H25" s="156">
        <v>0</v>
      </c>
      <c r="I25" s="154">
        <v>11.42</v>
      </c>
      <c r="J25" s="156">
        <v>0</v>
      </c>
      <c r="K25" s="154">
        <f t="shared" si="3"/>
        <v>30</v>
      </c>
      <c r="L25" s="102"/>
      <c r="M25" s="102"/>
      <c r="N25" s="102"/>
      <c r="O25" s="102"/>
      <c r="P25" s="147"/>
      <c r="Q25" s="102"/>
      <c r="R25" s="160"/>
      <c r="S25" s="102">
        <v>30</v>
      </c>
      <c r="T25" s="102"/>
      <c r="U25" s="161"/>
      <c r="V25" s="161"/>
      <c r="W25" s="161"/>
    </row>
    <row r="26" ht="26" customHeight="1" spans="1:23">
      <c r="A26" s="21" t="s">
        <v>248</v>
      </c>
      <c r="B26" s="21" t="s">
        <v>254</v>
      </c>
      <c r="C26" s="85" t="s">
        <v>230</v>
      </c>
      <c r="D26" s="155" t="s">
        <v>172</v>
      </c>
      <c r="E26" s="21" t="s">
        <v>266</v>
      </c>
      <c r="F26" s="154">
        <f t="shared" si="1"/>
        <v>41.65</v>
      </c>
      <c r="G26" s="154">
        <f t="shared" si="2"/>
        <v>6.65</v>
      </c>
      <c r="H26" s="156">
        <v>0</v>
      </c>
      <c r="I26" s="154">
        <v>6.65</v>
      </c>
      <c r="J26" s="156">
        <v>0</v>
      </c>
      <c r="K26" s="154">
        <f t="shared" si="3"/>
        <v>35</v>
      </c>
      <c r="L26" s="102"/>
      <c r="M26" s="102"/>
      <c r="N26" s="102"/>
      <c r="O26" s="102"/>
      <c r="P26" s="147"/>
      <c r="Q26" s="102"/>
      <c r="R26" s="160"/>
      <c r="S26" s="102">
        <v>35</v>
      </c>
      <c r="T26" s="102"/>
      <c r="U26" s="161"/>
      <c r="V26" s="161"/>
      <c r="W26" s="161"/>
    </row>
    <row r="27" ht="26" customHeight="1" spans="1:23">
      <c r="A27" s="21" t="s">
        <v>248</v>
      </c>
      <c r="B27" s="21" t="s">
        <v>254</v>
      </c>
      <c r="C27" s="85" t="s">
        <v>230</v>
      </c>
      <c r="D27" s="155" t="s">
        <v>172</v>
      </c>
      <c r="E27" s="21" t="s">
        <v>267</v>
      </c>
      <c r="F27" s="154">
        <f t="shared" si="1"/>
        <v>47</v>
      </c>
      <c r="G27" s="154">
        <f t="shared" si="2"/>
        <v>5</v>
      </c>
      <c r="H27" s="156">
        <v>0</v>
      </c>
      <c r="I27" s="154">
        <v>5</v>
      </c>
      <c r="J27" s="156">
        <v>0</v>
      </c>
      <c r="K27" s="154">
        <f t="shared" si="3"/>
        <v>42</v>
      </c>
      <c r="L27" s="102"/>
      <c r="M27" s="102"/>
      <c r="N27" s="102"/>
      <c r="O27" s="102"/>
      <c r="P27" s="147"/>
      <c r="Q27" s="102"/>
      <c r="R27" s="160"/>
      <c r="S27" s="102">
        <v>42</v>
      </c>
      <c r="T27" s="102"/>
      <c r="U27" s="161"/>
      <c r="V27" s="161"/>
      <c r="W27" s="161"/>
    </row>
    <row r="28" ht="26" customHeight="1" spans="1:23">
      <c r="A28" s="21" t="s">
        <v>248</v>
      </c>
      <c r="B28" s="21" t="s">
        <v>254</v>
      </c>
      <c r="C28" s="85" t="s">
        <v>230</v>
      </c>
      <c r="D28" s="155" t="s">
        <v>172</v>
      </c>
      <c r="E28" s="21" t="s">
        <v>268</v>
      </c>
      <c r="F28" s="154">
        <f t="shared" si="1"/>
        <v>50.93</v>
      </c>
      <c r="G28" s="154">
        <f t="shared" si="2"/>
        <v>11.93</v>
      </c>
      <c r="H28" s="156">
        <v>4.59</v>
      </c>
      <c r="I28" s="154">
        <v>7.34</v>
      </c>
      <c r="J28" s="156">
        <v>0</v>
      </c>
      <c r="K28" s="154">
        <f t="shared" si="3"/>
        <v>39</v>
      </c>
      <c r="L28" s="102"/>
      <c r="M28" s="102"/>
      <c r="N28" s="102"/>
      <c r="O28" s="102"/>
      <c r="P28" s="147"/>
      <c r="Q28" s="102"/>
      <c r="R28" s="160"/>
      <c r="S28" s="102">
        <v>39</v>
      </c>
      <c r="T28" s="102"/>
      <c r="U28" s="161"/>
      <c r="V28" s="161"/>
      <c r="W28" s="161"/>
    </row>
    <row r="29" ht="26" customHeight="1" spans="1:23">
      <c r="A29" s="21" t="s">
        <v>248</v>
      </c>
      <c r="B29" s="21" t="s">
        <v>254</v>
      </c>
      <c r="C29" s="85" t="s">
        <v>230</v>
      </c>
      <c r="D29" s="155" t="s">
        <v>172</v>
      </c>
      <c r="E29" s="21" t="s">
        <v>269</v>
      </c>
      <c r="F29" s="154">
        <f t="shared" si="1"/>
        <v>32.38</v>
      </c>
      <c r="G29" s="154">
        <f t="shared" si="2"/>
        <v>12.88</v>
      </c>
      <c r="H29" s="156">
        <v>1.44</v>
      </c>
      <c r="I29" s="154">
        <v>11.44</v>
      </c>
      <c r="J29" s="156">
        <v>0</v>
      </c>
      <c r="K29" s="154">
        <f t="shared" si="3"/>
        <v>19.5</v>
      </c>
      <c r="L29" s="102"/>
      <c r="M29" s="102"/>
      <c r="N29" s="102"/>
      <c r="O29" s="102"/>
      <c r="P29" s="147"/>
      <c r="Q29" s="102"/>
      <c r="R29" s="160"/>
      <c r="S29" s="102">
        <v>19.5</v>
      </c>
      <c r="T29" s="102"/>
      <c r="U29" s="161"/>
      <c r="V29" s="161"/>
      <c r="W29" s="161"/>
    </row>
    <row r="30" ht="26" customHeight="1" spans="1:23">
      <c r="A30" s="21" t="s">
        <v>248</v>
      </c>
      <c r="B30" s="21" t="s">
        <v>254</v>
      </c>
      <c r="C30" s="85" t="s">
        <v>230</v>
      </c>
      <c r="D30" s="155" t="s">
        <v>172</v>
      </c>
      <c r="E30" s="21" t="s">
        <v>270</v>
      </c>
      <c r="F30" s="154">
        <f t="shared" si="1"/>
        <v>71.92</v>
      </c>
      <c r="G30" s="154">
        <f t="shared" si="2"/>
        <v>13.92</v>
      </c>
      <c r="H30" s="156">
        <v>1.92</v>
      </c>
      <c r="I30" s="154">
        <v>12</v>
      </c>
      <c r="J30" s="156">
        <v>0</v>
      </c>
      <c r="K30" s="154">
        <f t="shared" si="3"/>
        <v>58</v>
      </c>
      <c r="L30" s="102"/>
      <c r="M30" s="102"/>
      <c r="N30" s="102"/>
      <c r="O30" s="102"/>
      <c r="P30" s="147"/>
      <c r="Q30" s="102"/>
      <c r="R30" s="160"/>
      <c r="S30" s="102">
        <v>58</v>
      </c>
      <c r="T30" s="102"/>
      <c r="U30" s="161"/>
      <c r="V30" s="161"/>
      <c r="W30" s="161"/>
    </row>
    <row r="31" ht="26" customHeight="1" spans="1:28">
      <c r="A31" s="21" t="s">
        <v>248</v>
      </c>
      <c r="B31" s="21" t="s">
        <v>254</v>
      </c>
      <c r="C31" s="85" t="s">
        <v>230</v>
      </c>
      <c r="D31" s="155" t="s">
        <v>172</v>
      </c>
      <c r="E31" s="21" t="s">
        <v>271</v>
      </c>
      <c r="F31" s="154">
        <f t="shared" si="1"/>
        <v>86.91</v>
      </c>
      <c r="G31" s="154">
        <f t="shared" si="2"/>
        <v>7.91</v>
      </c>
      <c r="H31" s="156">
        <v>0</v>
      </c>
      <c r="I31" s="154">
        <v>7.91</v>
      </c>
      <c r="J31" s="156">
        <v>0</v>
      </c>
      <c r="K31" s="154">
        <f t="shared" si="3"/>
        <v>79</v>
      </c>
      <c r="L31" s="102"/>
      <c r="M31" s="102"/>
      <c r="N31" s="102"/>
      <c r="O31" s="102"/>
      <c r="P31" s="147"/>
      <c r="Q31" s="102"/>
      <c r="R31" s="160"/>
      <c r="S31" s="102">
        <v>79</v>
      </c>
      <c r="T31" s="102"/>
      <c r="U31" s="161"/>
      <c r="V31" s="161"/>
      <c r="W31" s="161"/>
      <c r="AB31" s="142"/>
    </row>
    <row r="32" ht="26" customHeight="1" spans="1:23">
      <c r="A32" s="21" t="s">
        <v>248</v>
      </c>
      <c r="B32" s="21" t="s">
        <v>254</v>
      </c>
      <c r="C32" s="85" t="s">
        <v>230</v>
      </c>
      <c r="D32" s="155" t="s">
        <v>172</v>
      </c>
      <c r="E32" s="21" t="s">
        <v>272</v>
      </c>
      <c r="F32" s="154">
        <f t="shared" si="1"/>
        <v>102.52</v>
      </c>
      <c r="G32" s="154">
        <f t="shared" si="2"/>
        <v>12.52</v>
      </c>
      <c r="H32" s="156">
        <v>3.56</v>
      </c>
      <c r="I32" s="154">
        <v>8.96</v>
      </c>
      <c r="J32" s="156">
        <v>0</v>
      </c>
      <c r="K32" s="154">
        <f t="shared" si="3"/>
        <v>90</v>
      </c>
      <c r="L32" s="102"/>
      <c r="M32" s="102"/>
      <c r="N32" s="102"/>
      <c r="O32" s="102"/>
      <c r="P32" s="147"/>
      <c r="Q32" s="102"/>
      <c r="R32" s="160"/>
      <c r="S32" s="102">
        <v>90</v>
      </c>
      <c r="T32" s="102"/>
      <c r="U32" s="161"/>
      <c r="V32" s="161"/>
      <c r="W32" s="162"/>
    </row>
    <row r="33" ht="26" customHeight="1" spans="1:23">
      <c r="A33" s="21" t="s">
        <v>248</v>
      </c>
      <c r="B33" s="21" t="s">
        <v>254</v>
      </c>
      <c r="C33" s="85" t="s">
        <v>230</v>
      </c>
      <c r="D33" s="155" t="s">
        <v>172</v>
      </c>
      <c r="E33" s="21" t="s">
        <v>273</v>
      </c>
      <c r="F33" s="154">
        <f t="shared" si="1"/>
        <v>107.58</v>
      </c>
      <c r="G33" s="154">
        <f t="shared" si="2"/>
        <v>26.58</v>
      </c>
      <c r="H33" s="156">
        <v>0</v>
      </c>
      <c r="I33" s="154">
        <v>26.58</v>
      </c>
      <c r="J33" s="156">
        <v>0</v>
      </c>
      <c r="K33" s="154">
        <f t="shared" si="3"/>
        <v>81</v>
      </c>
      <c r="L33" s="102"/>
      <c r="M33" s="102"/>
      <c r="N33" s="102"/>
      <c r="O33" s="102"/>
      <c r="P33" s="147"/>
      <c r="Q33" s="102"/>
      <c r="R33" s="160"/>
      <c r="S33" s="102">
        <v>81</v>
      </c>
      <c r="T33" s="102"/>
      <c r="U33" s="161"/>
      <c r="V33" s="111"/>
      <c r="W33" s="162"/>
    </row>
    <row r="34" ht="26" customHeight="1" spans="1:23">
      <c r="A34" s="21" t="s">
        <v>248</v>
      </c>
      <c r="B34" s="21" t="s">
        <v>254</v>
      </c>
      <c r="C34" s="85" t="s">
        <v>230</v>
      </c>
      <c r="D34" s="155" t="s">
        <v>172</v>
      </c>
      <c r="E34" s="21" t="s">
        <v>274</v>
      </c>
      <c r="F34" s="154">
        <f t="shared" si="1"/>
        <v>118.91</v>
      </c>
      <c r="G34" s="154">
        <f t="shared" si="2"/>
        <v>19.91</v>
      </c>
      <c r="H34" s="156">
        <v>0.91</v>
      </c>
      <c r="I34" s="154">
        <v>19</v>
      </c>
      <c r="J34" s="156">
        <v>0</v>
      </c>
      <c r="K34" s="154">
        <f t="shared" si="3"/>
        <v>99</v>
      </c>
      <c r="L34" s="102"/>
      <c r="M34" s="102"/>
      <c r="N34" s="102"/>
      <c r="O34" s="102"/>
      <c r="P34" s="147"/>
      <c r="Q34" s="102"/>
      <c r="R34" s="160"/>
      <c r="S34" s="102">
        <v>99</v>
      </c>
      <c r="T34" s="102"/>
      <c r="U34" s="161"/>
      <c r="V34" s="111"/>
      <c r="W34" s="162"/>
    </row>
    <row r="35" ht="26" customHeight="1" spans="1:23">
      <c r="A35" s="21" t="s">
        <v>248</v>
      </c>
      <c r="B35" s="21" t="s">
        <v>254</v>
      </c>
      <c r="C35" s="85" t="s">
        <v>230</v>
      </c>
      <c r="D35" s="155" t="s">
        <v>172</v>
      </c>
      <c r="E35" s="21" t="s">
        <v>275</v>
      </c>
      <c r="F35" s="154">
        <f t="shared" si="1"/>
        <v>74.71</v>
      </c>
      <c r="G35" s="154">
        <f t="shared" si="2"/>
        <v>11.71</v>
      </c>
      <c r="H35" s="156">
        <v>0</v>
      </c>
      <c r="I35" s="154">
        <v>11.71</v>
      </c>
      <c r="J35" s="156">
        <v>0</v>
      </c>
      <c r="K35" s="154">
        <f t="shared" si="3"/>
        <v>63</v>
      </c>
      <c r="L35" s="102"/>
      <c r="M35" s="102"/>
      <c r="N35" s="102"/>
      <c r="O35" s="102"/>
      <c r="P35" s="147"/>
      <c r="Q35" s="102"/>
      <c r="R35" s="160"/>
      <c r="S35" s="102">
        <v>63</v>
      </c>
      <c r="T35" s="102"/>
      <c r="U35" s="161"/>
      <c r="V35" s="111"/>
      <c r="W35" s="162"/>
    </row>
    <row r="36" ht="26" customHeight="1" spans="1:23">
      <c r="A36" s="21" t="s">
        <v>248</v>
      </c>
      <c r="B36" s="21" t="s">
        <v>254</v>
      </c>
      <c r="C36" s="85" t="s">
        <v>230</v>
      </c>
      <c r="D36" s="155" t="s">
        <v>172</v>
      </c>
      <c r="E36" s="21" t="s">
        <v>276</v>
      </c>
      <c r="F36" s="154">
        <f t="shared" si="1"/>
        <v>50.16</v>
      </c>
      <c r="G36" s="154">
        <f t="shared" si="2"/>
        <v>16.16</v>
      </c>
      <c r="H36" s="156">
        <v>3.36</v>
      </c>
      <c r="I36" s="154">
        <v>12.8</v>
      </c>
      <c r="J36" s="156">
        <v>0</v>
      </c>
      <c r="K36" s="154">
        <f t="shared" si="3"/>
        <v>34</v>
      </c>
      <c r="L36" s="102"/>
      <c r="M36" s="102"/>
      <c r="N36" s="102"/>
      <c r="O36" s="102"/>
      <c r="P36" s="147"/>
      <c r="Q36" s="102"/>
      <c r="R36" s="160"/>
      <c r="S36" s="102">
        <v>34</v>
      </c>
      <c r="T36" s="102"/>
      <c r="U36" s="161"/>
      <c r="V36" s="111"/>
      <c r="W36" s="162"/>
    </row>
    <row r="37" ht="26" customHeight="1" spans="1:23">
      <c r="A37" s="21" t="s">
        <v>248</v>
      </c>
      <c r="B37" s="21" t="s">
        <v>254</v>
      </c>
      <c r="C37" s="85" t="s">
        <v>230</v>
      </c>
      <c r="D37" s="155" t="s">
        <v>172</v>
      </c>
      <c r="E37" s="21" t="s">
        <v>277</v>
      </c>
      <c r="F37" s="154">
        <f t="shared" si="1"/>
        <v>246</v>
      </c>
      <c r="G37" s="154">
        <f t="shared" si="2"/>
        <v>26</v>
      </c>
      <c r="H37" s="156">
        <v>2.21</v>
      </c>
      <c r="I37" s="154">
        <v>23.79</v>
      </c>
      <c r="J37" s="156">
        <v>0</v>
      </c>
      <c r="K37" s="154">
        <f t="shared" si="3"/>
        <v>220</v>
      </c>
      <c r="L37" s="102"/>
      <c r="M37" s="102"/>
      <c r="N37" s="102"/>
      <c r="O37" s="102"/>
      <c r="P37" s="147"/>
      <c r="Q37" s="102"/>
      <c r="R37" s="160"/>
      <c r="S37" s="102">
        <v>220</v>
      </c>
      <c r="T37" s="102"/>
      <c r="U37" s="161"/>
      <c r="V37" s="111"/>
      <c r="W37" s="162"/>
    </row>
    <row r="38" ht="26" customHeight="1" spans="1:23">
      <c r="A38" s="21" t="s">
        <v>248</v>
      </c>
      <c r="B38" s="21" t="s">
        <v>254</v>
      </c>
      <c r="C38" s="85" t="s">
        <v>230</v>
      </c>
      <c r="D38" s="155" t="s">
        <v>172</v>
      </c>
      <c r="E38" s="21" t="s">
        <v>278</v>
      </c>
      <c r="F38" s="154">
        <f t="shared" si="1"/>
        <v>82.53</v>
      </c>
      <c r="G38" s="154">
        <f t="shared" si="2"/>
        <v>6.53</v>
      </c>
      <c r="H38" s="156">
        <v>0</v>
      </c>
      <c r="I38" s="154">
        <v>6.53</v>
      </c>
      <c r="J38" s="156">
        <v>0</v>
      </c>
      <c r="K38" s="154">
        <f t="shared" si="3"/>
        <v>76</v>
      </c>
      <c r="L38" s="102"/>
      <c r="M38" s="102"/>
      <c r="N38" s="102"/>
      <c r="O38" s="102"/>
      <c r="P38" s="147"/>
      <c r="Q38" s="102"/>
      <c r="R38" s="160"/>
      <c r="S38" s="102">
        <v>76</v>
      </c>
      <c r="T38" s="102"/>
      <c r="U38" s="161"/>
      <c r="V38" s="111"/>
      <c r="W38" s="162"/>
    </row>
    <row r="39" ht="26" customHeight="1" spans="1:23">
      <c r="A39" s="21" t="s">
        <v>248</v>
      </c>
      <c r="B39" s="21" t="s">
        <v>254</v>
      </c>
      <c r="C39" s="85" t="s">
        <v>230</v>
      </c>
      <c r="D39" s="155" t="s">
        <v>172</v>
      </c>
      <c r="E39" s="21" t="s">
        <v>279</v>
      </c>
      <c r="F39" s="154">
        <f t="shared" si="1"/>
        <v>77.54</v>
      </c>
      <c r="G39" s="154">
        <f t="shared" si="2"/>
        <v>8.54</v>
      </c>
      <c r="H39" s="156">
        <v>0</v>
      </c>
      <c r="I39" s="154">
        <v>8.54</v>
      </c>
      <c r="J39" s="156">
        <v>0</v>
      </c>
      <c r="K39" s="154">
        <f t="shared" si="3"/>
        <v>69</v>
      </c>
      <c r="L39" s="102"/>
      <c r="M39" s="102"/>
      <c r="N39" s="102"/>
      <c r="O39" s="102"/>
      <c r="P39" s="147"/>
      <c r="Q39" s="102"/>
      <c r="R39" s="160"/>
      <c r="S39" s="102">
        <v>69</v>
      </c>
      <c r="T39" s="102"/>
      <c r="U39" s="161"/>
      <c r="V39" s="111"/>
      <c r="W39" s="162"/>
    </row>
    <row r="40" ht="26" customHeight="1" spans="1:23">
      <c r="A40" s="21" t="s">
        <v>248</v>
      </c>
      <c r="B40" s="21" t="s">
        <v>254</v>
      </c>
      <c r="C40" s="85" t="s">
        <v>230</v>
      </c>
      <c r="D40" s="155" t="s">
        <v>172</v>
      </c>
      <c r="E40" s="21" t="s">
        <v>280</v>
      </c>
      <c r="F40" s="154">
        <f t="shared" si="1"/>
        <v>13.2</v>
      </c>
      <c r="G40" s="154">
        <f t="shared" si="2"/>
        <v>4.2</v>
      </c>
      <c r="H40" s="156">
        <v>0</v>
      </c>
      <c r="I40" s="154">
        <v>4.2</v>
      </c>
      <c r="J40" s="156">
        <v>0</v>
      </c>
      <c r="K40" s="154">
        <f t="shared" si="3"/>
        <v>9</v>
      </c>
      <c r="L40" s="102"/>
      <c r="M40" s="102"/>
      <c r="N40" s="102"/>
      <c r="O40" s="102"/>
      <c r="P40" s="147"/>
      <c r="Q40" s="102"/>
      <c r="R40" s="160"/>
      <c r="S40" s="102">
        <v>9</v>
      </c>
      <c r="T40" s="102"/>
      <c r="U40" s="161"/>
      <c r="V40" s="111"/>
      <c r="W40" s="162"/>
    </row>
    <row r="41" ht="26" customHeight="1" spans="1:23">
      <c r="A41" s="21" t="s">
        <v>248</v>
      </c>
      <c r="B41" s="21" t="s">
        <v>254</v>
      </c>
      <c r="C41" s="85" t="s">
        <v>230</v>
      </c>
      <c r="D41" s="155" t="s">
        <v>172</v>
      </c>
      <c r="E41" s="21" t="s">
        <v>281</v>
      </c>
      <c r="F41" s="154">
        <f t="shared" si="1"/>
        <v>144.91</v>
      </c>
      <c r="G41" s="154">
        <f t="shared" si="2"/>
        <v>31.65</v>
      </c>
      <c r="H41" s="156">
        <v>13.11</v>
      </c>
      <c r="I41" s="154">
        <v>18.54</v>
      </c>
      <c r="J41" s="156">
        <v>0</v>
      </c>
      <c r="K41" s="154">
        <f t="shared" si="3"/>
        <v>113.26</v>
      </c>
      <c r="L41" s="102"/>
      <c r="M41" s="102"/>
      <c r="N41" s="102"/>
      <c r="O41" s="102"/>
      <c r="P41" s="147"/>
      <c r="Q41" s="102"/>
      <c r="R41" s="160"/>
      <c r="S41" s="102">
        <v>113.26</v>
      </c>
      <c r="T41" s="102"/>
      <c r="U41" s="161"/>
      <c r="V41" s="111"/>
      <c r="W41" s="162"/>
    </row>
    <row r="42" ht="26" customHeight="1" spans="1:23">
      <c r="A42" s="21" t="s">
        <v>248</v>
      </c>
      <c r="B42" s="21" t="s">
        <v>254</v>
      </c>
      <c r="C42" s="85" t="s">
        <v>230</v>
      </c>
      <c r="D42" s="155" t="s">
        <v>172</v>
      </c>
      <c r="E42" s="21" t="s">
        <v>282</v>
      </c>
      <c r="F42" s="154">
        <f t="shared" si="1"/>
        <v>70.36</v>
      </c>
      <c r="G42" s="154">
        <f t="shared" si="2"/>
        <v>15.86</v>
      </c>
      <c r="H42" s="156">
        <v>0</v>
      </c>
      <c r="I42" s="154">
        <v>15.86</v>
      </c>
      <c r="J42" s="156">
        <v>0</v>
      </c>
      <c r="K42" s="154">
        <f t="shared" si="3"/>
        <v>54.5</v>
      </c>
      <c r="L42" s="102"/>
      <c r="M42" s="102"/>
      <c r="N42" s="102"/>
      <c r="O42" s="102"/>
      <c r="P42" s="147"/>
      <c r="Q42" s="102"/>
      <c r="R42" s="160"/>
      <c r="S42" s="102">
        <v>54.5</v>
      </c>
      <c r="T42" s="102"/>
      <c r="U42" s="161"/>
      <c r="V42" s="111"/>
      <c r="W42" s="162"/>
    </row>
    <row r="43" ht="26" customHeight="1" spans="1:23">
      <c r="A43" s="21" t="s">
        <v>248</v>
      </c>
      <c r="B43" s="21" t="s">
        <v>254</v>
      </c>
      <c r="C43" s="85" t="s">
        <v>230</v>
      </c>
      <c r="D43" s="155" t="s">
        <v>172</v>
      </c>
      <c r="E43" s="21" t="s">
        <v>283</v>
      </c>
      <c r="F43" s="154">
        <f t="shared" si="1"/>
        <v>46.11</v>
      </c>
      <c r="G43" s="154">
        <f t="shared" si="2"/>
        <v>6.11</v>
      </c>
      <c r="H43" s="156">
        <v>0</v>
      </c>
      <c r="I43" s="154">
        <v>6.11</v>
      </c>
      <c r="J43" s="156">
        <v>0</v>
      </c>
      <c r="K43" s="154">
        <f t="shared" si="3"/>
        <v>40</v>
      </c>
      <c r="L43" s="102"/>
      <c r="M43" s="102"/>
      <c r="N43" s="102"/>
      <c r="O43" s="102"/>
      <c r="P43" s="147"/>
      <c r="Q43" s="102"/>
      <c r="R43" s="160"/>
      <c r="S43" s="102">
        <v>40</v>
      </c>
      <c r="T43" s="102"/>
      <c r="U43" s="161"/>
      <c r="V43" s="111"/>
      <c r="W43" s="162"/>
    </row>
    <row r="57" customHeight="1" spans="18:18">
      <c r="R57" s="142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5" bottom="0.47" header="0.39" footer="0.39"/>
  <pageSetup paperSize="9" scale="80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AB36"/>
  <sheetViews>
    <sheetView showGridLines="0" showZeros="0" zoomScaleSheetLayoutView="60" workbookViewId="0">
      <selection activeCell="X32" sqref="X32"/>
    </sheetView>
  </sheetViews>
  <sheetFormatPr defaultColWidth="9.16666666666667" defaultRowHeight="12.75" customHeight="1"/>
  <cols>
    <col min="1" max="3" width="6.33333333333333" customWidth="1"/>
    <col min="4" max="4" width="11.1666666666667" customWidth="1"/>
    <col min="5" max="5" width="35.8333333333333" customWidth="1"/>
    <col min="6" max="6" width="13.5" customWidth="1"/>
    <col min="7" max="7" width="8.66666666666667" customWidth="1"/>
    <col min="8" max="8" width="9.33333333333333" customWidth="1"/>
    <col min="9" max="10" width="9" customWidth="1"/>
    <col min="11" max="11" width="8.33333333333333" customWidth="1"/>
    <col min="12" max="13" width="11" customWidth="1"/>
    <col min="14" max="14" width="9.16666666666667" customWidth="1"/>
    <col min="15" max="15" width="7.33333333333333" customWidth="1"/>
    <col min="16" max="16" width="7.83333333333333" customWidth="1"/>
    <col min="18" max="18" width="8.16666666666667" customWidth="1"/>
    <col min="19" max="19" width="8.33333333333333" customWidth="1"/>
    <col min="20" max="20" width="7.66666666666667" customWidth="1"/>
    <col min="21" max="21" width="8.33333333333333" customWidth="1"/>
    <col min="22" max="22" width="9" customWidth="1"/>
    <col min="23" max="23" width="10.1666666666667" customWidth="1"/>
    <col min="24" max="28" width="6.83333333333333" customWidth="1"/>
  </cols>
  <sheetData>
    <row r="1" ht="24.75" customHeight="1" spans="1:2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W1" s="135" t="s">
        <v>35</v>
      </c>
    </row>
    <row r="2" ht="24.75" customHeight="1" spans="1:23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24.75" customHeight="1" spans="1:23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</row>
    <row r="4" ht="24.75" customHeight="1" spans="1:23">
      <c r="A4" s="118" t="s">
        <v>209</v>
      </c>
      <c r="B4" s="118"/>
      <c r="C4" s="118"/>
      <c r="D4" s="73" t="s">
        <v>154</v>
      </c>
      <c r="E4" s="10" t="s">
        <v>210</v>
      </c>
      <c r="F4" s="96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29" t="s">
        <v>467</v>
      </c>
      <c r="W4" s="140" t="s">
        <v>468</v>
      </c>
    </row>
    <row r="5" ht="24.75" customHeight="1" spans="1:23">
      <c r="A5" s="119" t="s">
        <v>213</v>
      </c>
      <c r="B5" s="73" t="s">
        <v>214</v>
      </c>
      <c r="C5" s="73" t="s">
        <v>215</v>
      </c>
      <c r="D5" s="73"/>
      <c r="E5" s="10"/>
      <c r="F5" s="96"/>
      <c r="G5" s="72" t="s">
        <v>171</v>
      </c>
      <c r="H5" s="72" t="s">
        <v>316</v>
      </c>
      <c r="I5" s="73" t="s">
        <v>317</v>
      </c>
      <c r="J5" s="73" t="s">
        <v>318</v>
      </c>
      <c r="K5" s="129" t="s">
        <v>171</v>
      </c>
      <c r="L5" s="130" t="s">
        <v>319</v>
      </c>
      <c r="M5" s="131" t="s">
        <v>320</v>
      </c>
      <c r="N5" s="130" t="s">
        <v>321</v>
      </c>
      <c r="O5" s="131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</row>
    <row r="6" ht="30.75" customHeight="1" spans="1:23">
      <c r="A6" s="119"/>
      <c r="B6" s="73"/>
      <c r="C6" s="73"/>
      <c r="D6" s="73"/>
      <c r="E6" s="10"/>
      <c r="F6" s="96"/>
      <c r="G6" s="72"/>
      <c r="H6" s="72"/>
      <c r="I6" s="73"/>
      <c r="J6" s="73"/>
      <c r="K6" s="73"/>
      <c r="L6" s="132"/>
      <c r="M6" s="133"/>
      <c r="N6" s="132"/>
      <c r="O6" s="133"/>
      <c r="P6" s="73"/>
      <c r="Q6" s="73"/>
      <c r="R6" s="73"/>
      <c r="S6" s="73"/>
      <c r="T6" s="73"/>
      <c r="U6" s="73"/>
      <c r="V6" s="73"/>
      <c r="W6" s="141"/>
    </row>
    <row r="7" ht="24.75" customHeight="1" spans="1:23">
      <c r="A7" s="120" t="s">
        <v>170</v>
      </c>
      <c r="B7" s="120" t="s">
        <v>170</v>
      </c>
      <c r="C7" s="120" t="s">
        <v>170</v>
      </c>
      <c r="D7" s="120" t="s">
        <v>170</v>
      </c>
      <c r="E7" s="134" t="s">
        <v>170</v>
      </c>
      <c r="F7" s="134">
        <v>1</v>
      </c>
      <c r="G7" s="134">
        <v>2</v>
      </c>
      <c r="H7" s="134">
        <v>3</v>
      </c>
      <c r="I7" s="120">
        <v>4</v>
      </c>
      <c r="J7" s="120">
        <v>5</v>
      </c>
      <c r="K7" s="120">
        <v>6</v>
      </c>
      <c r="L7" s="134">
        <v>7</v>
      </c>
      <c r="M7" s="134">
        <v>8</v>
      </c>
      <c r="N7" s="120">
        <v>9</v>
      </c>
      <c r="O7" s="120">
        <v>10</v>
      </c>
      <c r="P7" s="134">
        <v>11</v>
      </c>
      <c r="Q7" s="134">
        <v>12</v>
      </c>
      <c r="R7" s="134">
        <v>13</v>
      </c>
      <c r="S7" s="134">
        <v>14</v>
      </c>
      <c r="T7" s="134">
        <v>15</v>
      </c>
      <c r="U7" s="134">
        <v>16</v>
      </c>
      <c r="V7" s="134">
        <v>17</v>
      </c>
      <c r="W7" s="134">
        <v>18</v>
      </c>
    </row>
    <row r="8" ht="32.25" customHeight="1" spans="1:24">
      <c r="A8" s="145"/>
      <c r="B8" s="145"/>
      <c r="C8" s="145"/>
      <c r="D8" s="146"/>
      <c r="E8" s="146"/>
      <c r="F8" s="147"/>
      <c r="G8" s="147"/>
      <c r="H8" s="147"/>
      <c r="I8" s="102"/>
      <c r="J8" s="148"/>
      <c r="K8" s="147"/>
      <c r="L8" s="147"/>
      <c r="M8" s="147"/>
      <c r="N8" s="147"/>
      <c r="O8" s="147"/>
      <c r="P8" s="147"/>
      <c r="Q8" s="102"/>
      <c r="R8" s="148"/>
      <c r="S8" s="147"/>
      <c r="T8" s="147"/>
      <c r="U8" s="149"/>
      <c r="V8" s="150"/>
      <c r="W8" s="151"/>
      <c r="X8" s="142"/>
    </row>
    <row r="9" ht="18.95" customHeight="1" spans="1:23">
      <c r="A9" s="122"/>
      <c r="B9" s="122"/>
      <c r="C9" s="122"/>
      <c r="D9" s="122"/>
      <c r="E9" s="123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42"/>
      <c r="V9" s="142"/>
      <c r="W9" s="143"/>
    </row>
    <row r="10" ht="18.95" customHeight="1" spans="1:23">
      <c r="A10" s="122"/>
      <c r="B10" s="122"/>
      <c r="C10" s="122"/>
      <c r="D10" s="122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42"/>
      <c r="V10" s="142"/>
      <c r="W10" s="143"/>
    </row>
    <row r="11" ht="18.95" customHeight="1" spans="1:23">
      <c r="A11" s="125"/>
      <c r="B11" s="122"/>
      <c r="C11" s="122"/>
      <c r="D11" s="122"/>
      <c r="E11" s="12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42"/>
      <c r="V11" s="142"/>
      <c r="W11" s="143"/>
    </row>
    <row r="12" ht="18.95" customHeight="1" spans="1:23">
      <c r="A12" s="125"/>
      <c r="B12" s="125"/>
      <c r="C12" s="125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42"/>
      <c r="V12" s="142"/>
      <c r="W12" s="143"/>
    </row>
    <row r="13" ht="18.95" customHeight="1" spans="1:23">
      <c r="A13" s="125"/>
      <c r="B13" s="125"/>
      <c r="C13" s="125"/>
      <c r="D13" s="122"/>
      <c r="E13" s="123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42"/>
      <c r="V13" s="142"/>
      <c r="W13" s="143"/>
    </row>
    <row r="14" ht="18.95" customHeight="1" spans="1:23">
      <c r="A14" s="125"/>
      <c r="B14" s="125"/>
      <c r="C14" s="125"/>
      <c r="D14" s="125"/>
      <c r="E14" s="123"/>
      <c r="F14" s="124"/>
      <c r="G14" s="126"/>
      <c r="H14" s="124"/>
      <c r="I14" s="126"/>
      <c r="J14" s="126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42"/>
      <c r="V14" s="142"/>
      <c r="W14" s="143"/>
    </row>
    <row r="15" ht="18.95" customHeight="1" spans="1:23">
      <c r="A15" s="125"/>
      <c r="B15" s="125"/>
      <c r="C15" s="125"/>
      <c r="D15" s="125"/>
      <c r="E15" s="127"/>
      <c r="F15" s="124"/>
      <c r="G15" s="126"/>
      <c r="H15" s="126"/>
      <c r="I15" s="126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42"/>
      <c r="V15" s="142"/>
      <c r="W15" s="143"/>
    </row>
    <row r="16" ht="18.95" customHeight="1" spans="1:28">
      <c r="A16" s="125"/>
      <c r="B16" s="125"/>
      <c r="C16" s="125"/>
      <c r="D16" s="125"/>
      <c r="E16" s="127"/>
      <c r="F16" s="126"/>
      <c r="G16" s="126"/>
      <c r="H16" s="126"/>
      <c r="I16" s="126"/>
      <c r="J16" s="126"/>
      <c r="K16" s="126"/>
      <c r="L16" s="124"/>
      <c r="M16" s="124"/>
      <c r="N16" s="124"/>
      <c r="O16" s="124"/>
      <c r="P16" s="124"/>
      <c r="Q16" s="124"/>
      <c r="R16" s="124"/>
      <c r="S16" s="126"/>
      <c r="T16" s="126"/>
      <c r="U16" s="142"/>
      <c r="V16" s="142"/>
      <c r="W16" s="143"/>
      <c r="AB16" s="142"/>
    </row>
    <row r="17" ht="18.95" customHeight="1" spans="1:23">
      <c r="A17" s="125"/>
      <c r="B17" s="125"/>
      <c r="C17" s="125"/>
      <c r="D17" s="125"/>
      <c r="E17" s="127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4"/>
      <c r="T17" s="124"/>
      <c r="U17" s="142"/>
      <c r="V17" s="142"/>
      <c r="W17" s="144"/>
    </row>
    <row r="18" ht="18.95" customHeight="1" spans="1:23">
      <c r="A18" s="125"/>
      <c r="B18" s="125"/>
      <c r="C18" s="125"/>
      <c r="D18" s="125"/>
      <c r="E18" s="127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4"/>
      <c r="S18" s="124"/>
      <c r="T18" s="124"/>
      <c r="U18" s="142"/>
      <c r="W18" s="144"/>
    </row>
    <row r="36" customHeight="1" spans="18:18">
      <c r="R36" s="142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3"/>
  <sheetViews>
    <sheetView showGridLines="0" showZeros="0" zoomScaleSheetLayoutView="60" workbookViewId="0">
      <selection activeCell="L19" sqref="L19"/>
    </sheetView>
  </sheetViews>
  <sheetFormatPr defaultColWidth="9.16666666666667" defaultRowHeight="12.75" customHeight="1"/>
  <cols>
    <col min="1" max="3" width="6.33333333333333" customWidth="1"/>
    <col min="4" max="4" width="11.1666666666667" customWidth="1"/>
    <col min="5" max="5" width="35.8333333333333" customWidth="1"/>
    <col min="6" max="6" width="13.5" customWidth="1"/>
    <col min="7" max="7" width="8.66666666666667" customWidth="1"/>
    <col min="8" max="8" width="9.33333333333333" customWidth="1"/>
    <col min="9" max="10" width="9" customWidth="1"/>
    <col min="11" max="11" width="8.33333333333333" customWidth="1"/>
    <col min="12" max="13" width="11" customWidth="1"/>
    <col min="14" max="15" width="7.33333333333333" customWidth="1"/>
    <col min="16" max="16" width="7.83333333333333" customWidth="1"/>
    <col min="18" max="18" width="8.16666666666667" customWidth="1"/>
    <col min="19" max="19" width="8.33333333333333" customWidth="1"/>
    <col min="20" max="20" width="7.66666666666667" customWidth="1"/>
    <col min="21" max="21" width="8.33333333333333" customWidth="1"/>
    <col min="22" max="22" width="9" customWidth="1"/>
    <col min="23" max="23" width="10.1666666666667" customWidth="1"/>
    <col min="24" max="28" width="6.83333333333333" customWidth="1"/>
  </cols>
  <sheetData>
    <row r="1" ht="24.75" customHeight="1" spans="1:2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26"/>
      <c r="T1" s="126"/>
      <c r="W1" s="135" t="s">
        <v>41</v>
      </c>
    </row>
    <row r="2" ht="24.75" customHeight="1" spans="1:23">
      <c r="A2" s="68" t="s">
        <v>66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24.75" customHeight="1" spans="1:23">
      <c r="A3" s="116"/>
      <c r="B3" s="117"/>
      <c r="C3" s="9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36"/>
      <c r="T3" s="136"/>
      <c r="U3" s="137"/>
      <c r="V3" s="138" t="s">
        <v>153</v>
      </c>
      <c r="W3" s="138"/>
    </row>
    <row r="4" ht="24.75" customHeight="1" spans="1:23">
      <c r="A4" s="118" t="s">
        <v>209</v>
      </c>
      <c r="B4" s="118"/>
      <c r="C4" s="118"/>
      <c r="D4" s="73" t="s">
        <v>154</v>
      </c>
      <c r="E4" s="10" t="s">
        <v>210</v>
      </c>
      <c r="F4" s="96" t="s">
        <v>211</v>
      </c>
      <c r="G4" s="118" t="s">
        <v>314</v>
      </c>
      <c r="H4" s="118"/>
      <c r="I4" s="118"/>
      <c r="J4" s="128"/>
      <c r="K4" s="119" t="s">
        <v>315</v>
      </c>
      <c r="L4" s="119"/>
      <c r="M4" s="119"/>
      <c r="N4" s="119"/>
      <c r="O4" s="119"/>
      <c r="P4" s="119"/>
      <c r="Q4" s="119"/>
      <c r="R4" s="119"/>
      <c r="S4" s="119"/>
      <c r="T4" s="119"/>
      <c r="U4" s="139" t="s">
        <v>579</v>
      </c>
      <c r="V4" s="129" t="s">
        <v>467</v>
      </c>
      <c r="W4" s="140" t="s">
        <v>468</v>
      </c>
    </row>
    <row r="5" ht="24.75" customHeight="1" spans="1:23">
      <c r="A5" s="119" t="s">
        <v>213</v>
      </c>
      <c r="B5" s="73" t="s">
        <v>214</v>
      </c>
      <c r="C5" s="73" t="s">
        <v>215</v>
      </c>
      <c r="D5" s="73"/>
      <c r="E5" s="10"/>
      <c r="F5" s="96"/>
      <c r="G5" s="73" t="s">
        <v>171</v>
      </c>
      <c r="H5" s="73" t="s">
        <v>316</v>
      </c>
      <c r="I5" s="73" t="s">
        <v>317</v>
      </c>
      <c r="J5" s="73" t="s">
        <v>318</v>
      </c>
      <c r="K5" s="129" t="s">
        <v>171</v>
      </c>
      <c r="L5" s="130" t="s">
        <v>319</v>
      </c>
      <c r="M5" s="131" t="s">
        <v>320</v>
      </c>
      <c r="N5" s="130" t="s">
        <v>321</v>
      </c>
      <c r="O5" s="131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129" t="s">
        <v>327</v>
      </c>
      <c r="U5" s="73"/>
      <c r="V5" s="73"/>
      <c r="W5" s="141"/>
    </row>
    <row r="6" ht="30.75" customHeight="1" spans="1:23">
      <c r="A6" s="119"/>
      <c r="B6" s="73"/>
      <c r="C6" s="73"/>
      <c r="D6" s="73"/>
      <c r="E6" s="10"/>
      <c r="F6" s="96"/>
      <c r="G6" s="73"/>
      <c r="H6" s="73"/>
      <c r="I6" s="73"/>
      <c r="J6" s="73"/>
      <c r="K6" s="73"/>
      <c r="L6" s="132"/>
      <c r="M6" s="133"/>
      <c r="N6" s="132"/>
      <c r="O6" s="133"/>
      <c r="P6" s="73"/>
      <c r="Q6" s="73"/>
      <c r="R6" s="73"/>
      <c r="S6" s="73"/>
      <c r="T6" s="73"/>
      <c r="U6" s="73"/>
      <c r="V6" s="73"/>
      <c r="W6" s="141"/>
    </row>
    <row r="7" ht="24.75" customHeight="1" spans="1:23">
      <c r="A7" s="120" t="s">
        <v>170</v>
      </c>
      <c r="B7" s="120" t="s">
        <v>170</v>
      </c>
      <c r="C7" s="120" t="s">
        <v>170</v>
      </c>
      <c r="D7" s="120" t="s">
        <v>170</v>
      </c>
      <c r="E7" s="120" t="s">
        <v>170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34">
        <v>7</v>
      </c>
      <c r="M7" s="134">
        <v>8</v>
      </c>
      <c r="N7" s="120">
        <v>9</v>
      </c>
      <c r="O7" s="120">
        <v>10</v>
      </c>
      <c r="P7" s="134">
        <v>11</v>
      </c>
      <c r="Q7" s="134">
        <v>12</v>
      </c>
      <c r="R7" s="134">
        <v>13</v>
      </c>
      <c r="S7" s="134">
        <v>14</v>
      </c>
      <c r="T7" s="134">
        <v>15</v>
      </c>
      <c r="U7" s="134">
        <v>16</v>
      </c>
      <c r="V7" s="134">
        <v>17</v>
      </c>
      <c r="W7" s="134">
        <v>18</v>
      </c>
    </row>
    <row r="8" ht="24.75" customHeight="1" spans="1:23">
      <c r="A8" s="96"/>
      <c r="B8" s="96"/>
      <c r="C8" s="96"/>
      <c r="D8" s="96"/>
      <c r="E8" s="96"/>
      <c r="F8" s="96">
        <f>G8+K8</f>
        <v>883.79</v>
      </c>
      <c r="G8" s="96">
        <f>SUM(H8:J8)</f>
        <v>75.81</v>
      </c>
      <c r="H8" s="96">
        <f>SUM(H9:H14)</f>
        <v>0</v>
      </c>
      <c r="I8" s="96">
        <f>SUM(I9:I14)</f>
        <v>75.81</v>
      </c>
      <c r="J8" s="96">
        <f>SUM(J9:J14)</f>
        <v>0</v>
      </c>
      <c r="K8" s="96">
        <f>SUM(L8:T8)</f>
        <v>807.98</v>
      </c>
      <c r="L8" s="74">
        <f>SUM(L9:L15)</f>
        <v>0</v>
      </c>
      <c r="M8" s="74">
        <f t="shared" ref="M8:T8" si="0">SUM(M9:M15)</f>
        <v>121.06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0</v>
      </c>
      <c r="R8" s="74">
        <f t="shared" si="0"/>
        <v>638.31</v>
      </c>
      <c r="S8" s="74">
        <f t="shared" si="0"/>
        <v>48.61</v>
      </c>
      <c r="T8" s="74">
        <f t="shared" si="0"/>
        <v>0</v>
      </c>
      <c r="U8" s="74"/>
      <c r="V8" s="74"/>
      <c r="W8" s="74"/>
    </row>
    <row r="9" ht="24.75" customHeight="1" spans="1:23">
      <c r="A9" s="85" t="s">
        <v>219</v>
      </c>
      <c r="B9" s="85" t="s">
        <v>217</v>
      </c>
      <c r="C9" s="85" t="s">
        <v>220</v>
      </c>
      <c r="D9" s="85" t="s">
        <v>172</v>
      </c>
      <c r="E9" s="121" t="s">
        <v>221</v>
      </c>
      <c r="F9" s="96">
        <f t="shared" ref="F9:F14" si="1">G9+K9</f>
        <v>553.2</v>
      </c>
      <c r="G9" s="96">
        <f t="shared" ref="G9:G14" si="2">SUM(H9:J9)</f>
        <v>31.89</v>
      </c>
      <c r="H9" s="96"/>
      <c r="I9" s="96">
        <v>31.89</v>
      </c>
      <c r="J9" s="96"/>
      <c r="K9" s="96">
        <f t="shared" ref="K9:K14" si="3">SUM(L9:T9)</f>
        <v>521.31</v>
      </c>
      <c r="L9" s="74"/>
      <c r="M9" s="74"/>
      <c r="N9" s="96"/>
      <c r="O9" s="96"/>
      <c r="P9" s="74"/>
      <c r="Q9" s="74"/>
      <c r="R9" s="74">
        <v>521.31</v>
      </c>
      <c r="S9" s="74"/>
      <c r="T9" s="74"/>
      <c r="U9" s="74"/>
      <c r="V9" s="74"/>
      <c r="W9" s="74"/>
    </row>
    <row r="10" ht="24.75" customHeight="1" spans="1:23">
      <c r="A10" s="85" t="s">
        <v>219</v>
      </c>
      <c r="B10" s="85" t="s">
        <v>222</v>
      </c>
      <c r="C10" s="85" t="s">
        <v>220</v>
      </c>
      <c r="D10" s="85" t="s">
        <v>172</v>
      </c>
      <c r="E10" s="121" t="s">
        <v>224</v>
      </c>
      <c r="F10" s="96">
        <f t="shared" si="1"/>
        <v>4.24</v>
      </c>
      <c r="G10" s="96">
        <f t="shared" si="2"/>
        <v>4.24</v>
      </c>
      <c r="H10" s="96"/>
      <c r="I10" s="96">
        <v>4.24</v>
      </c>
      <c r="J10" s="96"/>
      <c r="K10" s="96">
        <f t="shared" si="3"/>
        <v>0</v>
      </c>
      <c r="L10" s="74"/>
      <c r="M10" s="74"/>
      <c r="N10" s="96"/>
      <c r="O10" s="96"/>
      <c r="P10" s="74"/>
      <c r="Q10" s="74"/>
      <c r="R10" s="74"/>
      <c r="S10" s="74"/>
      <c r="T10" s="74"/>
      <c r="U10" s="74"/>
      <c r="V10" s="74"/>
      <c r="W10" s="74"/>
    </row>
    <row r="11" ht="24.75" customHeight="1" spans="1:23">
      <c r="A11" s="85" t="s">
        <v>219</v>
      </c>
      <c r="B11" s="85" t="s">
        <v>225</v>
      </c>
      <c r="C11" s="85" t="s">
        <v>225</v>
      </c>
      <c r="D11" s="85" t="s">
        <v>172</v>
      </c>
      <c r="E11" s="121" t="s">
        <v>227</v>
      </c>
      <c r="F11" s="96">
        <f t="shared" si="1"/>
        <v>7.89</v>
      </c>
      <c r="G11" s="96">
        <f t="shared" si="2"/>
        <v>0.61</v>
      </c>
      <c r="H11" s="96"/>
      <c r="I11" s="96">
        <v>0.61</v>
      </c>
      <c r="J11" s="96"/>
      <c r="K11" s="96">
        <f t="shared" si="3"/>
        <v>7.28</v>
      </c>
      <c r="L11" s="74"/>
      <c r="M11" s="74"/>
      <c r="N11" s="96"/>
      <c r="O11" s="96"/>
      <c r="P11" s="74"/>
      <c r="Q11" s="74"/>
      <c r="R11" s="74"/>
      <c r="S11" s="74">
        <v>7.28</v>
      </c>
      <c r="T11" s="74"/>
      <c r="U11" s="74"/>
      <c r="V11" s="74"/>
      <c r="W11" s="74"/>
    </row>
    <row r="12" ht="24.75" customHeight="1" spans="1:23">
      <c r="A12" s="85" t="s">
        <v>248</v>
      </c>
      <c r="B12" s="85" t="s">
        <v>220</v>
      </c>
      <c r="C12" s="85" t="s">
        <v>251</v>
      </c>
      <c r="D12" s="85" t="s">
        <v>172</v>
      </c>
      <c r="E12" s="121" t="s">
        <v>252</v>
      </c>
      <c r="F12" s="96">
        <f t="shared" si="1"/>
        <v>146.84</v>
      </c>
      <c r="G12" s="96">
        <f t="shared" si="2"/>
        <v>8.51</v>
      </c>
      <c r="H12" s="96"/>
      <c r="I12" s="96">
        <v>8.51</v>
      </c>
      <c r="J12" s="96"/>
      <c r="K12" s="96">
        <f t="shared" si="3"/>
        <v>138.33</v>
      </c>
      <c r="L12" s="74"/>
      <c r="M12" s="74">
        <v>102</v>
      </c>
      <c r="N12" s="96"/>
      <c r="O12" s="96"/>
      <c r="P12" s="74"/>
      <c r="Q12" s="74"/>
      <c r="R12" s="74"/>
      <c r="S12" s="74">
        <v>36.33</v>
      </c>
      <c r="T12" s="74"/>
      <c r="U12" s="74"/>
      <c r="V12" s="74"/>
      <c r="W12" s="74"/>
    </row>
    <row r="13" ht="24" customHeight="1" spans="1:23">
      <c r="A13" s="85" t="s">
        <v>248</v>
      </c>
      <c r="B13" s="85" t="s">
        <v>220</v>
      </c>
      <c r="C13" s="85" t="s">
        <v>251</v>
      </c>
      <c r="D13" s="85" t="s">
        <v>172</v>
      </c>
      <c r="E13" s="121" t="s">
        <v>253</v>
      </c>
      <c r="F13" s="96">
        <f t="shared" si="1"/>
        <v>157.64</v>
      </c>
      <c r="G13" s="96">
        <f t="shared" si="2"/>
        <v>21.58</v>
      </c>
      <c r="H13" s="96"/>
      <c r="I13" s="96">
        <v>21.58</v>
      </c>
      <c r="J13" s="96"/>
      <c r="K13" s="96">
        <f t="shared" si="3"/>
        <v>136.06</v>
      </c>
      <c r="L13" s="74"/>
      <c r="M13" s="74">
        <v>19.06</v>
      </c>
      <c r="N13" s="96"/>
      <c r="O13" s="96"/>
      <c r="P13" s="74"/>
      <c r="Q13" s="74"/>
      <c r="R13" s="74">
        <v>117</v>
      </c>
      <c r="S13" s="74"/>
      <c r="T13" s="74"/>
      <c r="U13" s="74"/>
      <c r="V13" s="74"/>
      <c r="W13" s="74"/>
    </row>
    <row r="14" ht="24.75" customHeight="1" spans="1:23">
      <c r="A14" s="85" t="s">
        <v>243</v>
      </c>
      <c r="B14" s="85" t="s">
        <v>225</v>
      </c>
      <c r="C14" s="85" t="s">
        <v>225</v>
      </c>
      <c r="D14" s="85" t="s">
        <v>172</v>
      </c>
      <c r="E14" s="121" t="s">
        <v>246</v>
      </c>
      <c r="F14" s="96">
        <f t="shared" si="1"/>
        <v>13.98</v>
      </c>
      <c r="G14" s="96">
        <f t="shared" si="2"/>
        <v>8.98</v>
      </c>
      <c r="H14" s="96"/>
      <c r="I14" s="96">
        <v>8.98</v>
      </c>
      <c r="J14" s="96"/>
      <c r="K14" s="96">
        <f t="shared" si="3"/>
        <v>5</v>
      </c>
      <c r="L14" s="74"/>
      <c r="M14" s="74"/>
      <c r="N14" s="96"/>
      <c r="O14" s="96"/>
      <c r="P14" s="74"/>
      <c r="Q14" s="74"/>
      <c r="R14" s="74"/>
      <c r="S14" s="74">
        <v>5</v>
      </c>
      <c r="T14" s="74"/>
      <c r="U14" s="74"/>
      <c r="V14" s="74"/>
      <c r="W14" s="74"/>
    </row>
    <row r="15" ht="24.75" customHeight="1" spans="1:23">
      <c r="A15" s="85" t="s">
        <v>228</v>
      </c>
      <c r="B15" s="85" t="s">
        <v>234</v>
      </c>
      <c r="C15" s="85" t="s">
        <v>236</v>
      </c>
      <c r="D15" s="85" t="s">
        <v>172</v>
      </c>
      <c r="E15" s="121" t="s">
        <v>237</v>
      </c>
      <c r="F15" s="96"/>
      <c r="G15" s="96"/>
      <c r="H15" s="96"/>
      <c r="I15" s="96"/>
      <c r="J15" s="96"/>
      <c r="K15" s="96"/>
      <c r="L15" s="74"/>
      <c r="M15" s="74"/>
      <c r="N15" s="96"/>
      <c r="O15" s="96"/>
      <c r="P15" s="74"/>
      <c r="Q15" s="74"/>
      <c r="R15" s="74"/>
      <c r="S15" s="74"/>
      <c r="T15" s="74"/>
      <c r="U15" s="74"/>
      <c r="V15" s="74"/>
      <c r="W15" s="74"/>
    </row>
    <row r="16" ht="18.95" customHeight="1" spans="1:23">
      <c r="A16" s="122"/>
      <c r="B16" s="122"/>
      <c r="C16" s="122"/>
      <c r="D16" s="122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42"/>
      <c r="V16" s="142"/>
      <c r="W16" s="143"/>
    </row>
    <row r="17" ht="18.95" customHeight="1" spans="1:23">
      <c r="A17" s="122"/>
      <c r="B17" s="122"/>
      <c r="C17" s="122"/>
      <c r="D17" s="122"/>
      <c r="E17" s="123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42"/>
      <c r="V17" s="142"/>
      <c r="W17" s="143"/>
    </row>
    <row r="18" ht="18.95" customHeight="1" spans="1:23">
      <c r="A18" s="125"/>
      <c r="B18" s="122"/>
      <c r="C18" s="122"/>
      <c r="D18" s="122"/>
      <c r="E18" s="123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42"/>
      <c r="V18" s="142"/>
      <c r="W18" s="143"/>
    </row>
    <row r="19" ht="18.95" customHeight="1" spans="1:23">
      <c r="A19" s="125"/>
      <c r="B19" s="122"/>
      <c r="C19" s="122"/>
      <c r="D19" s="122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42"/>
      <c r="V19" s="142"/>
      <c r="W19" s="143"/>
    </row>
    <row r="20" ht="18.95" customHeight="1" spans="1:23">
      <c r="A20" s="125"/>
      <c r="B20" s="125"/>
      <c r="C20" s="125"/>
      <c r="D20" s="122"/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42"/>
      <c r="V20" s="142"/>
      <c r="W20" s="143"/>
    </row>
    <row r="21" ht="18.95" customHeight="1" spans="1:23">
      <c r="A21" s="125"/>
      <c r="B21" s="125"/>
      <c r="C21" s="125"/>
      <c r="D21" s="125"/>
      <c r="E21" s="123"/>
      <c r="F21" s="124"/>
      <c r="G21" s="126"/>
      <c r="H21" s="124"/>
      <c r="I21" s="126"/>
      <c r="J21" s="126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42"/>
      <c r="V21" s="142"/>
      <c r="W21" s="143"/>
    </row>
    <row r="22" ht="18.95" customHeight="1" spans="1:23">
      <c r="A22" s="125"/>
      <c r="B22" s="125"/>
      <c r="C22" s="125"/>
      <c r="D22" s="125"/>
      <c r="E22" s="127"/>
      <c r="F22" s="124"/>
      <c r="G22" s="126"/>
      <c r="H22" s="126"/>
      <c r="I22" s="126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42"/>
      <c r="V22" s="142"/>
      <c r="W22" s="143"/>
    </row>
    <row r="23" ht="18.95" customHeight="1" spans="1:28">
      <c r="A23" s="125"/>
      <c r="B23" s="125"/>
      <c r="C23" s="125"/>
      <c r="D23" s="125"/>
      <c r="E23" s="127"/>
      <c r="F23" s="126"/>
      <c r="G23" s="126"/>
      <c r="H23" s="126"/>
      <c r="I23" s="126"/>
      <c r="J23" s="126"/>
      <c r="K23" s="126"/>
      <c r="L23" s="124"/>
      <c r="M23" s="124"/>
      <c r="N23" s="124"/>
      <c r="O23" s="124"/>
      <c r="P23" s="124"/>
      <c r="Q23" s="124"/>
      <c r="R23" s="124"/>
      <c r="S23" s="126"/>
      <c r="T23" s="126"/>
      <c r="U23" s="142"/>
      <c r="V23" s="142"/>
      <c r="W23" s="143"/>
      <c r="AB23" s="142"/>
    </row>
    <row r="24" ht="18.95" customHeight="1" spans="1:23">
      <c r="A24" s="125"/>
      <c r="B24" s="125"/>
      <c r="C24" s="125"/>
      <c r="D24" s="125"/>
      <c r="E24" s="127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4"/>
      <c r="T24" s="124"/>
      <c r="U24" s="142"/>
      <c r="V24" s="142"/>
      <c r="W24" s="144"/>
    </row>
    <row r="25" ht="18.95" customHeight="1" spans="1:23">
      <c r="A25" s="125"/>
      <c r="B25" s="125"/>
      <c r="C25" s="125"/>
      <c r="D25" s="125"/>
      <c r="E25" s="127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4"/>
      <c r="S25" s="124"/>
      <c r="T25" s="124"/>
      <c r="U25" s="142"/>
      <c r="W25" s="144"/>
    </row>
    <row r="43" customHeight="1" spans="18:18">
      <c r="R43" s="142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3"/>
  <sheetViews>
    <sheetView showGridLines="0" showZeros="0" zoomScaleSheetLayoutView="60" workbookViewId="0">
      <selection activeCell="A9" sqref="A9"/>
    </sheetView>
  </sheetViews>
  <sheetFormatPr defaultColWidth="9.16666666666667" defaultRowHeight="12.75" customHeight="1"/>
  <cols>
    <col min="1" max="1" width="10.6666666666667" customWidth="1"/>
    <col min="2" max="2" width="12.5" customWidth="1"/>
    <col min="3" max="3" width="20.8333333333333" style="64" customWidth="1"/>
    <col min="4" max="4" width="21.3333333333333" customWidth="1"/>
    <col min="5" max="5" width="6.66666666666667" customWidth="1"/>
    <col min="6" max="6" width="7" customWidth="1"/>
    <col min="7" max="7" width="9.83333333333333" customWidth="1"/>
    <col min="8" max="8" width="11.1666666666667" customWidth="1"/>
    <col min="9" max="9" width="10.8333333333333" customWidth="1"/>
    <col min="10" max="10" width="11.5" customWidth="1"/>
    <col min="11" max="11" width="12.1666666666667" customWidth="1"/>
    <col min="12" max="12" width="8.66666666666667" customWidth="1"/>
    <col min="13" max="13" width="8.5" customWidth="1"/>
    <col min="14" max="14" width="12" customWidth="1"/>
    <col min="15" max="15" width="8.33333333333333" customWidth="1"/>
    <col min="16" max="16" width="9.16666666666667" customWidth="1"/>
    <col min="17" max="17" width="5.33333333333333" customWidth="1"/>
    <col min="18" max="18" width="7.5" customWidth="1"/>
    <col min="19" max="19" width="7.83333333333333" customWidth="1"/>
    <col min="20" max="247" width="6.83333333333333" customWidth="1"/>
  </cols>
  <sheetData>
    <row r="1" ht="23.1" customHeight="1" spans="1:247">
      <c r="A1" s="65"/>
      <c r="B1" s="66"/>
      <c r="C1" s="66"/>
      <c r="D1" s="66"/>
      <c r="E1" s="67"/>
      <c r="F1" s="66"/>
      <c r="G1" s="66"/>
      <c r="H1" s="66"/>
      <c r="I1" s="66"/>
      <c r="J1" s="66"/>
      <c r="K1" s="66"/>
      <c r="L1" s="66"/>
      <c r="O1" s="90"/>
      <c r="P1" s="91"/>
      <c r="Q1" s="91"/>
      <c r="R1" s="107" t="s">
        <v>47</v>
      </c>
      <c r="S1" s="107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ht="23.1" customHeight="1" spans="2:247">
      <c r="B2" s="68" t="s">
        <v>72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ht="23.1" customHeight="1" spans="2:247">
      <c r="B3" s="69"/>
      <c r="C3" s="69"/>
      <c r="D3" s="69"/>
      <c r="E3" s="69"/>
      <c r="F3" s="69"/>
      <c r="G3" s="69"/>
      <c r="H3" s="70"/>
      <c r="I3" s="70"/>
      <c r="J3" s="70"/>
      <c r="K3" s="70"/>
      <c r="L3" s="70"/>
      <c r="M3" s="92"/>
      <c r="N3" s="93"/>
      <c r="O3" s="94"/>
      <c r="P3" s="91"/>
      <c r="Q3" s="91"/>
      <c r="R3" s="108" t="s">
        <v>582</v>
      </c>
      <c r="S3" s="108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ht="23.1" customHeight="1" spans="1:247">
      <c r="A4" s="71" t="s">
        <v>583</v>
      </c>
      <c r="B4" s="72" t="s">
        <v>155</v>
      </c>
      <c r="C4" s="73" t="s">
        <v>472</v>
      </c>
      <c r="D4" s="73" t="s">
        <v>584</v>
      </c>
      <c r="E4" s="73" t="s">
        <v>585</v>
      </c>
      <c r="F4" s="73" t="s">
        <v>586</v>
      </c>
      <c r="G4" s="73" t="s">
        <v>587</v>
      </c>
      <c r="H4" s="73" t="s">
        <v>156</v>
      </c>
      <c r="I4" s="14" t="s">
        <v>157</v>
      </c>
      <c r="J4" s="14"/>
      <c r="K4" s="14"/>
      <c r="L4" s="48" t="s">
        <v>158</v>
      </c>
      <c r="M4" s="48" t="s">
        <v>159</v>
      </c>
      <c r="N4" s="95" t="s">
        <v>160</v>
      </c>
      <c r="O4" s="95"/>
      <c r="P4" s="73" t="s">
        <v>161</v>
      </c>
      <c r="Q4" s="73" t="s">
        <v>162</v>
      </c>
      <c r="R4" s="73" t="s">
        <v>163</v>
      </c>
      <c r="S4" s="8" t="s">
        <v>164</v>
      </c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ht="23.1" customHeight="1" spans="1:247">
      <c r="A5" s="71"/>
      <c r="B5" s="72"/>
      <c r="C5" s="73"/>
      <c r="D5" s="73"/>
      <c r="E5" s="73"/>
      <c r="F5" s="73"/>
      <c r="G5" s="73"/>
      <c r="H5" s="73"/>
      <c r="I5" s="8" t="s">
        <v>212</v>
      </c>
      <c r="J5" s="73" t="s">
        <v>166</v>
      </c>
      <c r="K5" s="72" t="s">
        <v>167</v>
      </c>
      <c r="L5" s="48"/>
      <c r="M5" s="48"/>
      <c r="N5" s="95"/>
      <c r="O5" s="95"/>
      <c r="P5" s="73"/>
      <c r="Q5" s="73"/>
      <c r="R5" s="73"/>
      <c r="S5" s="8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ht="19.5" customHeight="1" spans="1:247">
      <c r="A6" s="71"/>
      <c r="B6" s="72"/>
      <c r="C6" s="73"/>
      <c r="D6" s="73"/>
      <c r="E6" s="73"/>
      <c r="F6" s="73"/>
      <c r="G6" s="73"/>
      <c r="H6" s="73"/>
      <c r="I6" s="8"/>
      <c r="J6" s="73"/>
      <c r="K6" s="72"/>
      <c r="L6" s="48"/>
      <c r="M6" s="48"/>
      <c r="N6" s="8" t="s">
        <v>168</v>
      </c>
      <c r="O6" s="8" t="s">
        <v>169</v>
      </c>
      <c r="P6" s="73"/>
      <c r="Q6" s="73"/>
      <c r="R6" s="73"/>
      <c r="S6" s="8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ht="39.75" customHeight="1" spans="1:247">
      <c r="A7" s="71"/>
      <c r="B7" s="72"/>
      <c r="C7" s="73"/>
      <c r="D7" s="73"/>
      <c r="E7" s="73"/>
      <c r="F7" s="73"/>
      <c r="G7" s="73"/>
      <c r="H7" s="73"/>
      <c r="I7" s="8"/>
      <c r="J7" s="73"/>
      <c r="K7" s="72"/>
      <c r="L7" s="48"/>
      <c r="M7" s="48"/>
      <c r="N7" s="8"/>
      <c r="O7" s="8"/>
      <c r="P7" s="73"/>
      <c r="Q7" s="73"/>
      <c r="R7" s="73"/>
      <c r="S7" s="8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ht="27.75" customHeight="1" spans="1:247">
      <c r="A8" s="74" t="s">
        <v>170</v>
      </c>
      <c r="B8" s="74" t="s">
        <v>170</v>
      </c>
      <c r="C8" s="74" t="s">
        <v>170</v>
      </c>
      <c r="D8" s="74" t="s">
        <v>170</v>
      </c>
      <c r="E8" s="74" t="s">
        <v>170</v>
      </c>
      <c r="F8" s="74" t="s">
        <v>170</v>
      </c>
      <c r="G8" s="74" t="s">
        <v>170</v>
      </c>
      <c r="H8" s="74">
        <v>1</v>
      </c>
      <c r="I8" s="74">
        <v>2</v>
      </c>
      <c r="J8" s="74">
        <v>3</v>
      </c>
      <c r="K8" s="74">
        <v>4</v>
      </c>
      <c r="L8" s="96">
        <v>5</v>
      </c>
      <c r="M8" s="96">
        <v>6</v>
      </c>
      <c r="N8" s="96">
        <v>7</v>
      </c>
      <c r="O8" s="96">
        <v>8</v>
      </c>
      <c r="P8" s="96">
        <v>9</v>
      </c>
      <c r="Q8" s="10">
        <v>10</v>
      </c>
      <c r="R8" s="109">
        <v>11</v>
      </c>
      <c r="S8" s="109">
        <v>12</v>
      </c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ht="27.75" customHeight="1" spans="1:247">
      <c r="A9" s="74">
        <v>900013</v>
      </c>
      <c r="B9" s="74" t="s">
        <v>483</v>
      </c>
      <c r="C9" s="74"/>
      <c r="D9" s="74"/>
      <c r="E9" s="74"/>
      <c r="F9" s="74"/>
      <c r="G9" s="74"/>
      <c r="H9" s="75">
        <f t="shared" ref="H9:H29" si="0">SUM(I9:S9)</f>
        <v>0</v>
      </c>
      <c r="I9" s="74"/>
      <c r="J9" s="97">
        <f>SUM(J10,J12,J28)</f>
        <v>0</v>
      </c>
      <c r="K9" s="74"/>
      <c r="L9" s="96"/>
      <c r="M9" s="96"/>
      <c r="N9" s="97">
        <f>SUM(N10,N12,N28)</f>
        <v>0</v>
      </c>
      <c r="O9" s="96"/>
      <c r="P9" s="96"/>
      <c r="Q9" s="110"/>
      <c r="R9" s="111"/>
      <c r="S9" s="11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ht="27.75" customHeight="1" spans="1:247">
      <c r="A10" s="74"/>
      <c r="B10" s="76"/>
      <c r="C10" s="77" t="s">
        <v>588</v>
      </c>
      <c r="D10" s="74"/>
      <c r="E10" s="74"/>
      <c r="F10" s="74"/>
      <c r="G10" s="74"/>
      <c r="H10" s="75">
        <f t="shared" si="0"/>
        <v>0</v>
      </c>
      <c r="I10" s="74"/>
      <c r="J10" s="97"/>
      <c r="K10" s="78"/>
      <c r="L10" s="98"/>
      <c r="M10" s="98"/>
      <c r="N10" s="99">
        <f>SUM(N11)</f>
        <v>0</v>
      </c>
      <c r="O10" s="96"/>
      <c r="P10" s="96"/>
      <c r="Q10" s="110"/>
      <c r="R10" s="111"/>
      <c r="S10" s="11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s="1" customFormat="1" ht="27.75" customHeight="1" spans="1:247">
      <c r="A11" s="78"/>
      <c r="B11" s="78"/>
      <c r="C11" s="79" t="s">
        <v>589</v>
      </c>
      <c r="D11" s="80" t="s">
        <v>590</v>
      </c>
      <c r="E11" s="78"/>
      <c r="F11" s="81">
        <v>1</v>
      </c>
      <c r="G11" s="81" t="s">
        <v>591</v>
      </c>
      <c r="H11" s="75">
        <f t="shared" si="0"/>
        <v>4</v>
      </c>
      <c r="I11" s="78"/>
      <c r="J11" s="100">
        <v>4</v>
      </c>
      <c r="K11" s="78"/>
      <c r="L11" s="98"/>
      <c r="M11" s="98"/>
      <c r="N11" s="97"/>
      <c r="O11" s="98"/>
      <c r="P11" s="98"/>
      <c r="Q11" s="112"/>
      <c r="R11" s="113"/>
      <c r="S11" s="113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</row>
    <row r="12" s="1" customFormat="1" ht="27.75" customHeight="1" spans="1:247">
      <c r="A12" s="78"/>
      <c r="B12" s="78"/>
      <c r="C12" s="77" t="s">
        <v>592</v>
      </c>
      <c r="D12" s="78"/>
      <c r="E12" s="78"/>
      <c r="F12" s="78"/>
      <c r="G12" s="78"/>
      <c r="H12" s="75">
        <f t="shared" si="0"/>
        <v>0</v>
      </c>
      <c r="I12" s="78"/>
      <c r="J12" s="100"/>
      <c r="K12" s="78"/>
      <c r="L12" s="98"/>
      <c r="M12" s="98"/>
      <c r="N12" s="98">
        <f>SUM(N13,N14,N19,N20,N24,N25,N26,)</f>
        <v>0</v>
      </c>
      <c r="O12" s="98"/>
      <c r="P12" s="98"/>
      <c r="Q12" s="112"/>
      <c r="R12" s="113"/>
      <c r="S12" s="113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</row>
    <row r="13" ht="27.75" customHeight="1" spans="1:247">
      <c r="A13" s="74"/>
      <c r="B13" s="74"/>
      <c r="C13" s="79" t="s">
        <v>593</v>
      </c>
      <c r="D13" s="82"/>
      <c r="E13" s="74"/>
      <c r="F13" s="74"/>
      <c r="G13" s="74"/>
      <c r="H13" s="75">
        <f t="shared" si="0"/>
        <v>0</v>
      </c>
      <c r="I13" s="74"/>
      <c r="J13" s="100"/>
      <c r="K13" s="74"/>
      <c r="L13" s="96"/>
      <c r="M13" s="96"/>
      <c r="N13" s="96"/>
      <c r="O13" s="96"/>
      <c r="P13" s="96"/>
      <c r="Q13" s="110"/>
      <c r="R13" s="111"/>
      <c r="S13" s="11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ht="27.75" customHeight="1" spans="1:247">
      <c r="A14" s="74"/>
      <c r="B14" s="74"/>
      <c r="C14" s="79" t="s">
        <v>594</v>
      </c>
      <c r="D14" s="80" t="s">
        <v>595</v>
      </c>
      <c r="E14" s="74"/>
      <c r="F14" s="74">
        <v>3</v>
      </c>
      <c r="G14" s="81" t="s">
        <v>591</v>
      </c>
      <c r="H14" s="75">
        <f t="shared" si="0"/>
        <v>4.5</v>
      </c>
      <c r="I14" s="74"/>
      <c r="J14" s="100">
        <v>4.5</v>
      </c>
      <c r="K14" s="74"/>
      <c r="L14" s="96"/>
      <c r="M14" s="96"/>
      <c r="N14" s="96">
        <f>SUM(N15:N17)</f>
        <v>0</v>
      </c>
      <c r="O14" s="96"/>
      <c r="P14" s="96"/>
      <c r="Q14" s="110"/>
      <c r="R14" s="111"/>
      <c r="S14" s="11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  <row r="15" ht="27.75" customHeight="1" spans="1:247">
      <c r="A15" s="74"/>
      <c r="B15" s="74"/>
      <c r="C15" s="83"/>
      <c r="D15" s="80" t="s">
        <v>596</v>
      </c>
      <c r="E15" s="74"/>
      <c r="F15" s="81">
        <v>15</v>
      </c>
      <c r="G15" s="81" t="s">
        <v>591</v>
      </c>
      <c r="H15" s="75">
        <f t="shared" si="0"/>
        <v>1</v>
      </c>
      <c r="I15" s="74"/>
      <c r="J15" s="100">
        <v>1</v>
      </c>
      <c r="K15" s="74"/>
      <c r="L15" s="96"/>
      <c r="M15" s="96"/>
      <c r="N15" s="101"/>
      <c r="O15" s="96"/>
      <c r="P15" s="96"/>
      <c r="Q15" s="110"/>
      <c r="R15" s="111"/>
      <c r="S15" s="11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</row>
    <row r="16" ht="27.75" customHeight="1" spans="1:247">
      <c r="A16" s="74"/>
      <c r="B16" s="74"/>
      <c r="C16" s="83"/>
      <c r="D16" s="80" t="s">
        <v>597</v>
      </c>
      <c r="E16" s="74"/>
      <c r="F16" s="81">
        <v>9</v>
      </c>
      <c r="G16" s="81" t="s">
        <v>591</v>
      </c>
      <c r="H16" s="75">
        <f t="shared" si="0"/>
        <v>1</v>
      </c>
      <c r="I16" s="74"/>
      <c r="J16" s="100">
        <v>1</v>
      </c>
      <c r="K16" s="74"/>
      <c r="L16" s="96"/>
      <c r="M16" s="96"/>
      <c r="N16" s="101"/>
      <c r="O16" s="96"/>
      <c r="P16" s="96"/>
      <c r="Q16" s="110"/>
      <c r="R16" s="111"/>
      <c r="S16" s="11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</row>
    <row r="17" ht="27.75" customHeight="1" spans="1:247">
      <c r="A17" s="74"/>
      <c r="B17" s="74"/>
      <c r="C17" s="83"/>
      <c r="D17" s="80" t="s">
        <v>598</v>
      </c>
      <c r="E17" s="74"/>
      <c r="F17" s="81">
        <v>50</v>
      </c>
      <c r="G17" s="81" t="s">
        <v>599</v>
      </c>
      <c r="H17" s="75">
        <f t="shared" si="0"/>
        <v>1.4</v>
      </c>
      <c r="I17" s="74"/>
      <c r="J17" s="100">
        <v>1.4</v>
      </c>
      <c r="K17" s="74"/>
      <c r="L17" s="96"/>
      <c r="M17" s="96"/>
      <c r="N17" s="101"/>
      <c r="O17" s="96"/>
      <c r="P17" s="96"/>
      <c r="Q17" s="110"/>
      <c r="R17" s="111"/>
      <c r="S17" s="11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</row>
    <row r="18" ht="27.75" customHeight="1" spans="1:247">
      <c r="A18" s="74"/>
      <c r="B18" s="74"/>
      <c r="D18" s="80" t="s">
        <v>600</v>
      </c>
      <c r="E18" s="74"/>
      <c r="F18" s="81">
        <v>40</v>
      </c>
      <c r="G18" s="81" t="s">
        <v>601</v>
      </c>
      <c r="H18" s="75">
        <f t="shared" si="0"/>
        <v>0.15</v>
      </c>
      <c r="I18" s="74"/>
      <c r="J18" s="100">
        <v>0.15</v>
      </c>
      <c r="K18" s="74"/>
      <c r="L18" s="96"/>
      <c r="M18" s="96"/>
      <c r="N18" s="101"/>
      <c r="O18" s="96"/>
      <c r="P18" s="96"/>
      <c r="Q18" s="110"/>
      <c r="R18" s="111"/>
      <c r="S18" s="11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</row>
    <row r="19" ht="27.75" customHeight="1" spans="1:247">
      <c r="A19" s="74"/>
      <c r="B19" s="74"/>
      <c r="C19" s="79" t="s">
        <v>602</v>
      </c>
      <c r="D19" s="80" t="s">
        <v>603</v>
      </c>
      <c r="E19" s="74"/>
      <c r="F19" s="81">
        <v>2</v>
      </c>
      <c r="G19" s="81" t="s">
        <v>601</v>
      </c>
      <c r="H19" s="75">
        <f t="shared" si="0"/>
        <v>0.3</v>
      </c>
      <c r="I19" s="74"/>
      <c r="J19" s="100">
        <v>0.3</v>
      </c>
      <c r="K19" s="74"/>
      <c r="L19" s="96"/>
      <c r="M19" s="96"/>
      <c r="N19" s="96"/>
      <c r="O19" s="96"/>
      <c r="P19" s="96"/>
      <c r="Q19" s="110"/>
      <c r="R19" s="111"/>
      <c r="S19" s="11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</row>
    <row r="20" ht="27.75" customHeight="1" spans="1:247">
      <c r="A20" s="76"/>
      <c r="B20" s="84"/>
      <c r="C20" s="79" t="s">
        <v>604</v>
      </c>
      <c r="D20" s="80" t="s">
        <v>605</v>
      </c>
      <c r="E20" s="85"/>
      <c r="F20" s="81">
        <v>9</v>
      </c>
      <c r="G20" s="81" t="s">
        <v>606</v>
      </c>
      <c r="H20" s="75">
        <f t="shared" si="0"/>
        <v>2.5</v>
      </c>
      <c r="I20" s="102"/>
      <c r="J20" s="100">
        <v>2.5</v>
      </c>
      <c r="K20" s="102"/>
      <c r="L20" s="102"/>
      <c r="M20" s="102"/>
      <c r="N20" s="103">
        <f>SUM(N21:N23)</f>
        <v>0</v>
      </c>
      <c r="O20" s="104"/>
      <c r="P20" s="104"/>
      <c r="Q20" s="104"/>
      <c r="R20" s="104"/>
      <c r="S20" s="104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</row>
    <row r="21" ht="27.75" customHeight="1" spans="1:247">
      <c r="A21" s="76"/>
      <c r="B21" s="84"/>
      <c r="C21" s="83"/>
      <c r="D21" s="80" t="s">
        <v>607</v>
      </c>
      <c r="E21" s="85"/>
      <c r="F21" s="81">
        <v>6</v>
      </c>
      <c r="G21" s="81" t="s">
        <v>606</v>
      </c>
      <c r="H21" s="75">
        <f t="shared" si="0"/>
        <v>2</v>
      </c>
      <c r="I21" s="102"/>
      <c r="J21" s="100">
        <v>2</v>
      </c>
      <c r="K21" s="102"/>
      <c r="L21" s="102"/>
      <c r="M21" s="102"/>
      <c r="N21" s="101"/>
      <c r="O21" s="104"/>
      <c r="P21" s="104"/>
      <c r="Q21" s="104"/>
      <c r="R21" s="104"/>
      <c r="S21" s="104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</row>
    <row r="22" ht="27.75" customHeight="1" spans="1:247">
      <c r="A22" s="86"/>
      <c r="B22" s="84"/>
      <c r="C22" s="83"/>
      <c r="D22" s="80" t="s">
        <v>608</v>
      </c>
      <c r="E22" s="85"/>
      <c r="F22" s="81">
        <v>6</v>
      </c>
      <c r="G22" s="81" t="s">
        <v>606</v>
      </c>
      <c r="H22" s="75">
        <f t="shared" si="0"/>
        <v>2</v>
      </c>
      <c r="I22" s="102"/>
      <c r="J22" s="100">
        <v>2</v>
      </c>
      <c r="K22" s="102"/>
      <c r="L22" s="102"/>
      <c r="M22" s="102"/>
      <c r="N22" s="101"/>
      <c r="O22" s="104"/>
      <c r="P22" s="104"/>
      <c r="Q22" s="104"/>
      <c r="R22" s="104"/>
      <c r="S22" s="104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</row>
    <row r="23" ht="27.75" customHeight="1" spans="1:247">
      <c r="A23" s="86"/>
      <c r="B23" s="84"/>
      <c r="C23" s="83"/>
      <c r="D23" s="80" t="s">
        <v>607</v>
      </c>
      <c r="E23" s="85"/>
      <c r="F23" s="81">
        <v>1</v>
      </c>
      <c r="G23" s="81" t="s">
        <v>606</v>
      </c>
      <c r="H23" s="75">
        <f t="shared" si="0"/>
        <v>3.5</v>
      </c>
      <c r="I23" s="102"/>
      <c r="J23" s="100">
        <v>3.5</v>
      </c>
      <c r="K23" s="102"/>
      <c r="L23" s="102"/>
      <c r="M23" s="102"/>
      <c r="N23" s="101"/>
      <c r="O23" s="104"/>
      <c r="P23" s="104"/>
      <c r="Q23" s="104"/>
      <c r="R23" s="104"/>
      <c r="S23" s="104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</row>
    <row r="24" ht="27.75" customHeight="1" spans="1:247">
      <c r="A24" s="74"/>
      <c r="B24" s="74"/>
      <c r="C24" s="79" t="s">
        <v>609</v>
      </c>
      <c r="D24" s="74"/>
      <c r="E24" s="74"/>
      <c r="F24" s="74"/>
      <c r="G24" s="74"/>
      <c r="H24" s="75">
        <f t="shared" si="0"/>
        <v>0</v>
      </c>
      <c r="I24" s="74"/>
      <c r="J24" s="100"/>
      <c r="K24" s="74"/>
      <c r="L24" s="96"/>
      <c r="M24" s="96"/>
      <c r="N24" s="97"/>
      <c r="O24" s="96"/>
      <c r="P24" s="96"/>
      <c r="Q24" s="110"/>
      <c r="R24" s="111"/>
      <c r="S24" s="11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</row>
    <row r="25" ht="27.75" customHeight="1" spans="1:247">
      <c r="A25" s="74"/>
      <c r="B25" s="74"/>
      <c r="C25" s="79" t="s">
        <v>610</v>
      </c>
      <c r="D25" s="80" t="s">
        <v>611</v>
      </c>
      <c r="E25" s="74"/>
      <c r="F25" s="81">
        <v>6</v>
      </c>
      <c r="G25" s="81" t="s">
        <v>612</v>
      </c>
      <c r="H25" s="75">
        <f t="shared" si="0"/>
        <v>2</v>
      </c>
      <c r="I25" s="74"/>
      <c r="J25" s="100">
        <v>2</v>
      </c>
      <c r="K25" s="74"/>
      <c r="L25" s="96"/>
      <c r="M25" s="96"/>
      <c r="N25" s="97"/>
      <c r="O25" s="96"/>
      <c r="P25" s="96"/>
      <c r="Q25" s="110"/>
      <c r="R25" s="111"/>
      <c r="S25" s="11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</row>
    <row r="26" ht="27.75" customHeight="1" spans="1:247">
      <c r="A26" s="74"/>
      <c r="B26" s="74"/>
      <c r="C26" s="79" t="s">
        <v>613</v>
      </c>
      <c r="D26" s="80" t="s">
        <v>614</v>
      </c>
      <c r="E26" s="74"/>
      <c r="F26" s="81">
        <v>1</v>
      </c>
      <c r="G26" s="81" t="s">
        <v>615</v>
      </c>
      <c r="H26" s="75">
        <f t="shared" si="0"/>
        <v>15</v>
      </c>
      <c r="I26" s="74"/>
      <c r="J26" s="100">
        <v>15</v>
      </c>
      <c r="K26" s="74"/>
      <c r="L26" s="96"/>
      <c r="M26" s="96"/>
      <c r="N26" s="97">
        <f>SUM(N27:N27)</f>
        <v>0</v>
      </c>
      <c r="O26" s="96"/>
      <c r="P26" s="96"/>
      <c r="Q26" s="110"/>
      <c r="R26" s="111"/>
      <c r="S26" s="11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</row>
    <row r="27" ht="27.75" customHeight="1" spans="1:247">
      <c r="A27" s="74"/>
      <c r="B27" s="74"/>
      <c r="C27" s="79"/>
      <c r="D27" s="80" t="s">
        <v>616</v>
      </c>
      <c r="E27" s="74"/>
      <c r="F27" s="81">
        <v>14</v>
      </c>
      <c r="G27" s="81" t="s">
        <v>612</v>
      </c>
      <c r="H27" s="75">
        <f t="shared" si="0"/>
        <v>0.42</v>
      </c>
      <c r="I27" s="74"/>
      <c r="J27" s="100">
        <v>0.42</v>
      </c>
      <c r="K27" s="74"/>
      <c r="L27" s="96"/>
      <c r="M27" s="96"/>
      <c r="N27" s="105"/>
      <c r="O27" s="96"/>
      <c r="P27" s="96"/>
      <c r="Q27" s="110"/>
      <c r="R27" s="111"/>
      <c r="S27" s="11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</row>
    <row r="28" ht="27.75" customHeight="1" spans="1:246">
      <c r="A28" s="74"/>
      <c r="B28" s="78"/>
      <c r="C28" s="77" t="s">
        <v>617</v>
      </c>
      <c r="D28" s="78"/>
      <c r="E28" s="74"/>
      <c r="F28" s="74"/>
      <c r="G28" s="74"/>
      <c r="H28" s="75">
        <f t="shared" si="0"/>
        <v>0</v>
      </c>
      <c r="I28" s="74"/>
      <c r="J28" s="100"/>
      <c r="K28" s="74"/>
      <c r="L28" s="96"/>
      <c r="M28" s="96"/>
      <c r="N28" s="97">
        <f>SUM(N29:N29)</f>
        <v>0</v>
      </c>
      <c r="O28" s="96"/>
      <c r="P28" s="96"/>
      <c r="Q28" s="110"/>
      <c r="R28" s="111"/>
      <c r="S28" s="11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</row>
    <row r="29" ht="27.75" customHeight="1" spans="1:247">
      <c r="A29" s="86"/>
      <c r="B29" s="84"/>
      <c r="C29" s="87"/>
      <c r="D29" s="80" t="s">
        <v>618</v>
      </c>
      <c r="E29" s="85"/>
      <c r="F29" s="81">
        <v>3</v>
      </c>
      <c r="G29" s="81" t="s">
        <v>591</v>
      </c>
      <c r="H29" s="75">
        <f t="shared" si="0"/>
        <v>3</v>
      </c>
      <c r="I29" s="102"/>
      <c r="J29" s="100">
        <v>3</v>
      </c>
      <c r="K29" s="102"/>
      <c r="L29" s="102"/>
      <c r="M29" s="102"/>
      <c r="N29" s="106"/>
      <c r="O29" s="104"/>
      <c r="P29" s="104"/>
      <c r="Q29" s="104"/>
      <c r="R29" s="104"/>
      <c r="S29" s="104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</row>
    <row r="30" customHeight="1" spans="1:23">
      <c r="A30" s="88"/>
      <c r="B30" s="88"/>
      <c r="C30" s="89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customHeight="1" spans="1:23">
      <c r="A31" s="88"/>
      <c r="B31" s="88"/>
      <c r="C31" s="89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customHeight="1" spans="1:23">
      <c r="A32" s="88"/>
      <c r="B32" s="88"/>
      <c r="C32" s="89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customHeight="1" spans="1:23">
      <c r="A33" s="88"/>
      <c r="B33" s="88"/>
      <c r="C33" s="89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</sheetData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" right="0.39" top="0.47" bottom="0.47" header="0.35" footer="0.31"/>
  <pageSetup paperSize="9" scale="85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71"/>
  <sheetViews>
    <sheetView showGridLines="0" showZeros="0" zoomScale="85" zoomScaleNormal="85" zoomScaleSheetLayoutView="60" workbookViewId="0">
      <selection activeCell="A11" sqref="$A11:$XFD45"/>
    </sheetView>
  </sheetViews>
  <sheetFormatPr defaultColWidth="9.16666666666667" defaultRowHeight="11.25"/>
  <cols>
    <col min="1" max="1" width="10.1666666666667" customWidth="1"/>
    <col min="2" max="2" width="26.3333333333333" style="2" customWidth="1"/>
    <col min="3" max="3" width="9.33333333333333" customWidth="1"/>
    <col min="4" max="4" width="9.5" customWidth="1"/>
    <col min="5" max="5" width="8.83333333333333" customWidth="1"/>
    <col min="6" max="6" width="10.1666666666667" customWidth="1"/>
    <col min="8" max="8" width="10.5" customWidth="1"/>
    <col min="9" max="10" width="9.33333333333333" customWidth="1"/>
    <col min="12" max="13" width="9.83333333333333" customWidth="1"/>
    <col min="14" max="14" width="9.33333333333333" customWidth="1"/>
    <col min="15" max="15" width="9.66666666666667" customWidth="1"/>
    <col min="16" max="16" width="10.1666666666667" customWidth="1"/>
    <col min="17" max="17" width="11.6666666666667" customWidth="1"/>
    <col min="18" max="18" width="10" customWidth="1"/>
    <col min="19" max="19" width="9" customWidth="1"/>
    <col min="20" max="20" width="9.16666666666667" customWidth="1"/>
    <col min="21" max="21" width="9.5" customWidth="1"/>
    <col min="22" max="22" width="8.5" customWidth="1"/>
    <col min="23" max="24" width="8.66666666666667" customWidth="1"/>
    <col min="25" max="25" width="9" customWidth="1"/>
    <col min="26" max="26" width="9.33333333333333" customWidth="1"/>
    <col min="27" max="27" width="9.66666666666667" customWidth="1"/>
    <col min="28" max="28" width="8" customWidth="1"/>
    <col min="29" max="30" width="8.66666666666667" customWidth="1"/>
    <col min="31" max="32" width="9.16666666666667" customWidth="1"/>
    <col min="33" max="33" width="10.6666666666667" customWidth="1"/>
    <col min="34" max="230" width="9.33333333333333" customWidth="1"/>
  </cols>
  <sheetData>
    <row r="1" ht="23.1" customHeight="1" spans="1:230">
      <c r="A1" s="3"/>
      <c r="B1" s="4"/>
      <c r="C1" s="5"/>
      <c r="D1" s="5"/>
      <c r="E1" s="5"/>
      <c r="F1" s="6"/>
      <c r="G1" s="6"/>
      <c r="I1" s="5"/>
      <c r="J1" s="5"/>
      <c r="K1" s="5"/>
      <c r="L1" s="5"/>
      <c r="M1" s="5"/>
      <c r="N1" s="5"/>
      <c r="O1" s="5"/>
      <c r="P1" s="5"/>
      <c r="S1" s="5"/>
      <c r="T1" s="5"/>
      <c r="U1" s="5"/>
      <c r="AC1" s="5"/>
      <c r="AD1" s="40"/>
      <c r="AE1" s="40"/>
      <c r="AF1" s="40"/>
      <c r="AG1" s="52" t="s">
        <v>53</v>
      </c>
      <c r="AH1" s="53"/>
      <c r="AI1" s="53"/>
      <c r="AJ1" s="53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</row>
    <row r="2" ht="23.1" customHeight="1" spans="1:230">
      <c r="A2" s="7" t="s">
        <v>619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5"/>
    </row>
    <row r="3" ht="23.1" customHeight="1" spans="1:230">
      <c r="A3" s="3"/>
      <c r="B3" s="4"/>
      <c r="C3" s="5"/>
      <c r="D3" s="5"/>
      <c r="E3" s="5"/>
      <c r="F3" s="6"/>
      <c r="G3" s="6"/>
      <c r="I3" s="5"/>
      <c r="J3" s="5"/>
      <c r="K3" s="5"/>
      <c r="L3" s="5"/>
      <c r="M3" s="5"/>
      <c r="N3" s="5"/>
      <c r="O3" s="5"/>
      <c r="P3" s="5"/>
      <c r="S3" s="5"/>
      <c r="T3" s="5"/>
      <c r="U3" s="5"/>
      <c r="AC3" s="5"/>
      <c r="AD3" s="40"/>
      <c r="AE3" s="40"/>
      <c r="AF3" s="40"/>
      <c r="AG3" s="5" t="s">
        <v>620</v>
      </c>
      <c r="AH3" s="53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</row>
    <row r="4" ht="23.25" customHeight="1" spans="1:230">
      <c r="A4" s="8" t="s">
        <v>154</v>
      </c>
      <c r="B4" s="9" t="s">
        <v>155</v>
      </c>
      <c r="C4" s="8" t="s">
        <v>621</v>
      </c>
      <c r="D4" s="8"/>
      <c r="E4" s="8"/>
      <c r="F4" s="8"/>
      <c r="G4" s="9"/>
      <c r="H4" s="10" t="s">
        <v>622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42" t="s">
        <v>623</v>
      </c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</row>
    <row r="5" ht="23.25" customHeight="1" spans="1:230">
      <c r="A5" s="8"/>
      <c r="B5" s="9"/>
      <c r="C5" s="8"/>
      <c r="D5" s="8"/>
      <c r="E5" s="8"/>
      <c r="F5" s="8"/>
      <c r="G5" s="8"/>
      <c r="H5" s="11" t="s">
        <v>156</v>
      </c>
      <c r="I5" s="12" t="s">
        <v>624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41" t="s">
        <v>625</v>
      </c>
      <c r="AD5" s="12" t="s">
        <v>626</v>
      </c>
      <c r="AE5" s="12"/>
      <c r="AF5" s="12"/>
      <c r="AG5" s="8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</row>
    <row r="6" ht="32.25" customHeight="1" spans="1:230">
      <c r="A6" s="8"/>
      <c r="B6" s="8"/>
      <c r="C6" s="12" t="s">
        <v>171</v>
      </c>
      <c r="D6" s="12" t="s">
        <v>627</v>
      </c>
      <c r="E6" s="12"/>
      <c r="F6" s="12" t="s">
        <v>628</v>
      </c>
      <c r="G6" s="13" t="s">
        <v>629</v>
      </c>
      <c r="H6" s="14"/>
      <c r="I6" s="31" t="s">
        <v>171</v>
      </c>
      <c r="J6" s="12" t="s">
        <v>630</v>
      </c>
      <c r="K6" s="12"/>
      <c r="L6" s="12"/>
      <c r="M6" s="12"/>
      <c r="N6" s="12"/>
      <c r="O6" s="12"/>
      <c r="P6" s="12"/>
      <c r="Q6" s="35" t="s">
        <v>631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42"/>
      <c r="AD6" s="8" t="s">
        <v>171</v>
      </c>
      <c r="AE6" s="8" t="s">
        <v>627</v>
      </c>
      <c r="AF6" s="8" t="s">
        <v>628</v>
      </c>
      <c r="AG6" s="8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</row>
    <row r="7" ht="27" customHeight="1" spans="1:230">
      <c r="A7" s="8"/>
      <c r="B7" s="8"/>
      <c r="C7" s="8"/>
      <c r="D7" s="8" t="s">
        <v>632</v>
      </c>
      <c r="E7" s="8" t="s">
        <v>633</v>
      </c>
      <c r="F7" s="8"/>
      <c r="G7" s="15"/>
      <c r="H7" s="14"/>
      <c r="I7" s="8"/>
      <c r="J7" s="12" t="s">
        <v>171</v>
      </c>
      <c r="K7" s="12" t="s">
        <v>634</v>
      </c>
      <c r="L7" s="12" t="s">
        <v>635</v>
      </c>
      <c r="M7" s="12" t="s">
        <v>636</v>
      </c>
      <c r="N7" s="12" t="s">
        <v>637</v>
      </c>
      <c r="O7" s="12" t="s">
        <v>638</v>
      </c>
      <c r="P7" s="12" t="s">
        <v>639</v>
      </c>
      <c r="Q7" s="36" t="s">
        <v>171</v>
      </c>
      <c r="R7" s="12" t="s">
        <v>640</v>
      </c>
      <c r="S7" s="12"/>
      <c r="T7" s="12"/>
      <c r="U7" s="12"/>
      <c r="V7" s="12"/>
      <c r="W7" s="12"/>
      <c r="X7" s="13" t="s">
        <v>641</v>
      </c>
      <c r="Y7" s="13"/>
      <c r="Z7" s="13"/>
      <c r="AA7" s="43"/>
      <c r="AB7" s="44" t="s">
        <v>642</v>
      </c>
      <c r="AC7" s="42"/>
      <c r="AD7" s="8"/>
      <c r="AE7" s="8"/>
      <c r="AF7" s="8"/>
      <c r="AG7" s="8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</row>
    <row r="8" ht="20.25" customHeight="1" spans="1:230">
      <c r="A8" s="8"/>
      <c r="B8" s="8"/>
      <c r="C8" s="8"/>
      <c r="D8" s="8"/>
      <c r="E8" s="8"/>
      <c r="F8" s="8"/>
      <c r="G8" s="15"/>
      <c r="H8" s="14"/>
      <c r="I8" s="8"/>
      <c r="J8" s="8"/>
      <c r="K8" s="8"/>
      <c r="L8" s="8"/>
      <c r="M8" s="8"/>
      <c r="N8" s="8"/>
      <c r="O8" s="8"/>
      <c r="P8" s="8"/>
      <c r="Q8" s="14"/>
      <c r="R8" s="37" t="s">
        <v>476</v>
      </c>
      <c r="S8" s="8" t="s">
        <v>635</v>
      </c>
      <c r="T8" s="15" t="s">
        <v>636</v>
      </c>
      <c r="U8" s="8" t="s">
        <v>637</v>
      </c>
      <c r="V8" s="8" t="s">
        <v>638</v>
      </c>
      <c r="W8" s="8" t="s">
        <v>639</v>
      </c>
      <c r="X8" s="38" t="s">
        <v>476</v>
      </c>
      <c r="Y8" s="45" t="s">
        <v>637</v>
      </c>
      <c r="Z8" s="46" t="s">
        <v>638</v>
      </c>
      <c r="AA8" s="47" t="s">
        <v>639</v>
      </c>
      <c r="AB8" s="48"/>
      <c r="AC8" s="42"/>
      <c r="AD8" s="8"/>
      <c r="AE8" s="8"/>
      <c r="AF8" s="8"/>
      <c r="AG8" s="8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</row>
    <row r="9" ht="23.25" customHeight="1" spans="1:230">
      <c r="A9" s="8" t="s">
        <v>170</v>
      </c>
      <c r="B9" s="8" t="s">
        <v>170</v>
      </c>
      <c r="C9" s="8">
        <v>1</v>
      </c>
      <c r="D9" s="8">
        <v>2</v>
      </c>
      <c r="E9" s="8">
        <v>3</v>
      </c>
      <c r="F9" s="8">
        <v>4</v>
      </c>
      <c r="G9" s="16">
        <v>5</v>
      </c>
      <c r="H9" s="8">
        <v>6</v>
      </c>
      <c r="I9" s="8">
        <v>7</v>
      </c>
      <c r="J9" s="8">
        <v>8</v>
      </c>
      <c r="K9" s="32">
        <v>9</v>
      </c>
      <c r="L9" s="8">
        <v>10</v>
      </c>
      <c r="M9" s="8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15">
        <v>18</v>
      </c>
      <c r="U9" s="8">
        <v>19</v>
      </c>
      <c r="V9" s="8">
        <v>20</v>
      </c>
      <c r="W9" s="39">
        <v>21</v>
      </c>
      <c r="X9" s="39">
        <v>22</v>
      </c>
      <c r="Y9" s="39">
        <v>23</v>
      </c>
      <c r="Z9" s="49">
        <v>24</v>
      </c>
      <c r="AA9" s="49">
        <v>25</v>
      </c>
      <c r="AB9" s="50">
        <v>26</v>
      </c>
      <c r="AC9" s="39">
        <v>27</v>
      </c>
      <c r="AD9" s="39">
        <v>28</v>
      </c>
      <c r="AE9" s="39">
        <v>29</v>
      </c>
      <c r="AF9" s="39">
        <v>30</v>
      </c>
      <c r="AG9" s="39">
        <v>31</v>
      </c>
      <c r="AH9" s="55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</row>
    <row r="10" s="1" customFormat="1" ht="31.5" hidden="1" customHeight="1" spans="1:230">
      <c r="A10" s="17"/>
      <c r="B10" s="18" t="s">
        <v>171</v>
      </c>
      <c r="C10" s="19">
        <f>SUM(C11:C44)</f>
        <v>259</v>
      </c>
      <c r="D10" s="19">
        <f t="shared" ref="D10:AG10" si="0">SUM(D11:D44)</f>
        <v>40</v>
      </c>
      <c r="E10" s="19">
        <f t="shared" si="0"/>
        <v>102</v>
      </c>
      <c r="F10" s="19">
        <f t="shared" si="0"/>
        <v>0</v>
      </c>
      <c r="G10" s="19">
        <f t="shared" si="0"/>
        <v>117</v>
      </c>
      <c r="H10" s="19">
        <f t="shared" si="0"/>
        <v>192</v>
      </c>
      <c r="I10" s="19">
        <f t="shared" si="0"/>
        <v>105</v>
      </c>
      <c r="J10" s="19">
        <f t="shared" si="0"/>
        <v>31</v>
      </c>
      <c r="K10" s="19">
        <f t="shared" si="0"/>
        <v>0</v>
      </c>
      <c r="L10" s="19">
        <f t="shared" si="0"/>
        <v>0</v>
      </c>
      <c r="M10" s="19">
        <f t="shared" si="0"/>
        <v>2</v>
      </c>
      <c r="N10" s="19">
        <f t="shared" si="0"/>
        <v>6</v>
      </c>
      <c r="O10" s="19">
        <f t="shared" si="0"/>
        <v>9</v>
      </c>
      <c r="P10" s="19">
        <f t="shared" si="0"/>
        <v>14</v>
      </c>
      <c r="Q10" s="19">
        <f t="shared" si="0"/>
        <v>74</v>
      </c>
      <c r="R10" s="19">
        <f t="shared" si="0"/>
        <v>74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76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76</v>
      </c>
      <c r="AD10" s="19">
        <f t="shared" si="0"/>
        <v>11</v>
      </c>
      <c r="AE10" s="19">
        <f t="shared" si="0"/>
        <v>11</v>
      </c>
      <c r="AF10" s="19">
        <f t="shared" si="0"/>
        <v>0</v>
      </c>
      <c r="AG10" s="19">
        <f t="shared" si="0"/>
        <v>0</v>
      </c>
      <c r="AH10" s="57"/>
      <c r="AI10" s="58"/>
      <c r="AJ10" s="57"/>
      <c r="AK10" s="58"/>
      <c r="AL10" s="58"/>
      <c r="AM10" s="58"/>
      <c r="AN10" s="58"/>
      <c r="AO10" s="58"/>
      <c r="AP10" s="58"/>
      <c r="AQ10" s="58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</row>
    <row r="11" ht="31.5" customHeight="1" spans="1:230">
      <c r="A11" s="20" t="s">
        <v>172</v>
      </c>
      <c r="B11" s="21" t="s">
        <v>173</v>
      </c>
      <c r="C11" s="22">
        <v>40</v>
      </c>
      <c r="D11" s="22">
        <v>40</v>
      </c>
      <c r="E11" s="22"/>
      <c r="F11" s="23"/>
      <c r="G11" s="24"/>
      <c r="H11" s="25">
        <v>107</v>
      </c>
      <c r="I11" s="22">
        <v>31</v>
      </c>
      <c r="J11" s="23">
        <v>31</v>
      </c>
      <c r="K11" s="24"/>
      <c r="L11" s="33"/>
      <c r="M11" s="22">
        <v>2</v>
      </c>
      <c r="N11" s="22">
        <v>6</v>
      </c>
      <c r="O11" s="22">
        <v>9</v>
      </c>
      <c r="P11" s="22">
        <v>14</v>
      </c>
      <c r="Q11" s="22">
        <v>0</v>
      </c>
      <c r="R11" s="22">
        <v>0</v>
      </c>
      <c r="S11" s="22"/>
      <c r="T11" s="22"/>
      <c r="U11" s="22"/>
      <c r="V11" s="22"/>
      <c r="W11" s="22"/>
      <c r="X11" s="22"/>
      <c r="Y11" s="22"/>
      <c r="Z11" s="22"/>
      <c r="AA11" s="23"/>
      <c r="AB11" s="51"/>
      <c r="AC11" s="33">
        <v>76</v>
      </c>
      <c r="AD11" s="22">
        <v>0</v>
      </c>
      <c r="AE11" s="22"/>
      <c r="AF11" s="22"/>
      <c r="AG11" s="22"/>
      <c r="AH11" s="59"/>
      <c r="AI11" s="59"/>
      <c r="AJ11" s="60"/>
      <c r="AK11" s="60"/>
      <c r="AL11" s="60"/>
      <c r="AM11" s="60"/>
      <c r="AN11" s="60"/>
      <c r="AO11" s="60"/>
      <c r="AP11" s="60"/>
      <c r="AQ11" s="60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</row>
    <row r="12" ht="31.5" customHeight="1" spans="1:230">
      <c r="A12" s="20" t="s">
        <v>172</v>
      </c>
      <c r="B12" s="21" t="s">
        <v>175</v>
      </c>
      <c r="C12" s="22">
        <f>D12+E12+F12+G12</f>
        <v>8</v>
      </c>
      <c r="D12" s="26"/>
      <c r="E12" s="26">
        <v>8</v>
      </c>
      <c r="F12" s="27"/>
      <c r="G12" s="28"/>
      <c r="H12" s="29">
        <v>8</v>
      </c>
      <c r="I12" s="26">
        <v>8</v>
      </c>
      <c r="J12" s="27">
        <v>0</v>
      </c>
      <c r="K12" s="28"/>
      <c r="L12" s="34"/>
      <c r="M12" s="26"/>
      <c r="N12" s="26"/>
      <c r="O12" s="26"/>
      <c r="P12" s="26"/>
      <c r="Q12" s="26">
        <v>8</v>
      </c>
      <c r="R12" s="26">
        <v>8</v>
      </c>
      <c r="S12" s="26"/>
      <c r="T12" s="26"/>
      <c r="U12" s="26"/>
      <c r="V12" s="26"/>
      <c r="W12" s="26">
        <v>8</v>
      </c>
      <c r="X12" s="26"/>
      <c r="Y12" s="26"/>
      <c r="Z12" s="26"/>
      <c r="AA12" s="27"/>
      <c r="AB12" s="51"/>
      <c r="AC12" s="34"/>
      <c r="AD12" s="26">
        <v>0</v>
      </c>
      <c r="AE12" s="26"/>
      <c r="AF12" s="26"/>
      <c r="AG12" s="26"/>
      <c r="AH12" s="61"/>
      <c r="AI12" s="59"/>
      <c r="AJ12" s="59"/>
      <c r="AK12" s="60"/>
      <c r="AL12" s="60"/>
      <c r="AM12" s="60"/>
      <c r="AN12" s="60"/>
      <c r="AO12" s="60"/>
      <c r="AP12" s="60"/>
      <c r="AQ12" s="60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</row>
    <row r="13" ht="31.5" customHeight="1" spans="1:230">
      <c r="A13" s="20" t="s">
        <v>172</v>
      </c>
      <c r="B13" s="21" t="s">
        <v>176</v>
      </c>
      <c r="C13" s="22">
        <f>D13+E13+F13+G13</f>
        <v>28</v>
      </c>
      <c r="D13" s="26"/>
      <c r="E13" s="26">
        <v>28</v>
      </c>
      <c r="F13" s="27"/>
      <c r="G13" s="28"/>
      <c r="H13" s="29">
        <v>28</v>
      </c>
      <c r="I13" s="26">
        <v>28</v>
      </c>
      <c r="J13" s="27">
        <v>0</v>
      </c>
      <c r="K13" s="28"/>
      <c r="L13" s="34"/>
      <c r="M13" s="26"/>
      <c r="N13" s="26"/>
      <c r="O13" s="26"/>
      <c r="P13" s="26"/>
      <c r="Q13" s="26">
        <v>28</v>
      </c>
      <c r="R13" s="26">
        <v>28</v>
      </c>
      <c r="S13" s="26"/>
      <c r="T13" s="26"/>
      <c r="U13" s="26"/>
      <c r="V13" s="26"/>
      <c r="W13" s="26">
        <v>28</v>
      </c>
      <c r="X13" s="26"/>
      <c r="Y13" s="26"/>
      <c r="Z13" s="26"/>
      <c r="AA13" s="27"/>
      <c r="AB13" s="51"/>
      <c r="AC13" s="34"/>
      <c r="AD13" s="26">
        <v>0</v>
      </c>
      <c r="AE13" s="26"/>
      <c r="AF13" s="26"/>
      <c r="AG13" s="26"/>
      <c r="AH13" s="61"/>
      <c r="AI13" s="59"/>
      <c r="AJ13" s="59"/>
      <c r="AK13" s="60"/>
      <c r="AL13" s="60"/>
      <c r="AM13" s="60"/>
      <c r="AN13" s="60"/>
      <c r="AO13" s="60"/>
      <c r="AP13" s="60"/>
      <c r="AQ13" s="60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</row>
    <row r="14" ht="31.5" customHeight="1" spans="1:230">
      <c r="A14" s="20" t="s">
        <v>172</v>
      </c>
      <c r="B14" s="21" t="s">
        <v>177</v>
      </c>
      <c r="C14" s="22">
        <f>D14+E14+F14+G14</f>
        <v>28</v>
      </c>
      <c r="D14" s="22"/>
      <c r="E14" s="22">
        <v>28</v>
      </c>
      <c r="F14" s="23"/>
      <c r="G14" s="24"/>
      <c r="H14" s="25">
        <v>32</v>
      </c>
      <c r="I14" s="22">
        <v>24</v>
      </c>
      <c r="J14" s="23">
        <v>0</v>
      </c>
      <c r="K14" s="24"/>
      <c r="L14" s="33"/>
      <c r="M14" s="22"/>
      <c r="N14" s="22"/>
      <c r="O14" s="22"/>
      <c r="P14" s="22"/>
      <c r="Q14" s="22">
        <v>24</v>
      </c>
      <c r="R14" s="22">
        <v>24</v>
      </c>
      <c r="S14" s="22"/>
      <c r="T14" s="22"/>
      <c r="U14" s="22"/>
      <c r="V14" s="22"/>
      <c r="W14" s="22">
        <v>24</v>
      </c>
      <c r="X14" s="22"/>
      <c r="Y14" s="22"/>
      <c r="Z14" s="22"/>
      <c r="AA14" s="23"/>
      <c r="AB14" s="51"/>
      <c r="AC14" s="33"/>
      <c r="AD14" s="22">
        <v>8</v>
      </c>
      <c r="AE14" s="22">
        <v>8</v>
      </c>
      <c r="AF14" s="22"/>
      <c r="AG14" s="22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</row>
    <row r="15" ht="31.5" customHeight="1" spans="1:230">
      <c r="A15" s="20" t="s">
        <v>172</v>
      </c>
      <c r="B15" s="21" t="s">
        <v>178</v>
      </c>
      <c r="C15" s="22">
        <f>D15+E15+F15+G15</f>
        <v>18</v>
      </c>
      <c r="D15" s="26"/>
      <c r="E15" s="26">
        <v>18</v>
      </c>
      <c r="F15" s="27"/>
      <c r="G15" s="28"/>
      <c r="H15" s="29">
        <v>17</v>
      </c>
      <c r="I15" s="26">
        <v>14</v>
      </c>
      <c r="J15" s="27">
        <v>0</v>
      </c>
      <c r="K15" s="28"/>
      <c r="L15" s="34"/>
      <c r="M15" s="26"/>
      <c r="N15" s="26"/>
      <c r="O15" s="26"/>
      <c r="P15" s="26"/>
      <c r="Q15" s="26">
        <v>14</v>
      </c>
      <c r="R15" s="26">
        <v>14</v>
      </c>
      <c r="S15" s="26"/>
      <c r="T15" s="26"/>
      <c r="U15" s="26"/>
      <c r="V15" s="26"/>
      <c r="W15" s="26">
        <v>14</v>
      </c>
      <c r="X15" s="26"/>
      <c r="Y15" s="26"/>
      <c r="Z15" s="26"/>
      <c r="AA15" s="27"/>
      <c r="AB15" s="51"/>
      <c r="AC15" s="34"/>
      <c r="AD15" s="26">
        <v>3</v>
      </c>
      <c r="AE15" s="26">
        <v>3</v>
      </c>
      <c r="AF15" s="26"/>
      <c r="AG15" s="26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</row>
    <row r="16" ht="31.5" customHeight="1" spans="1:230">
      <c r="A16" s="20" t="s">
        <v>172</v>
      </c>
      <c r="B16" s="21" t="s">
        <v>179</v>
      </c>
      <c r="C16" s="22">
        <f>D16+E16+F16+G16</f>
        <v>2</v>
      </c>
      <c r="D16" s="26"/>
      <c r="E16" s="26">
        <v>2</v>
      </c>
      <c r="F16" s="27"/>
      <c r="G16" s="28"/>
      <c r="H16" s="29">
        <v>0</v>
      </c>
      <c r="I16" s="26">
        <v>0</v>
      </c>
      <c r="J16" s="27">
        <v>0</v>
      </c>
      <c r="K16" s="28"/>
      <c r="L16" s="34"/>
      <c r="M16" s="26"/>
      <c r="N16" s="26"/>
      <c r="O16" s="26"/>
      <c r="P16" s="26"/>
      <c r="Q16" s="26">
        <v>0</v>
      </c>
      <c r="R16" s="26">
        <v>0</v>
      </c>
      <c r="S16" s="26"/>
      <c r="T16" s="26"/>
      <c r="U16" s="26"/>
      <c r="V16" s="26"/>
      <c r="W16" s="26">
        <v>2</v>
      </c>
      <c r="X16" s="26"/>
      <c r="Y16" s="26"/>
      <c r="Z16" s="26"/>
      <c r="AA16" s="27"/>
      <c r="AB16" s="51"/>
      <c r="AC16" s="34"/>
      <c r="AD16" s="26">
        <v>0</v>
      </c>
      <c r="AE16" s="26"/>
      <c r="AF16" s="26"/>
      <c r="AG16" s="26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</row>
    <row r="17" ht="31.5" customHeight="1" spans="1:230">
      <c r="A17" s="20" t="s">
        <v>172</v>
      </c>
      <c r="B17" s="21" t="s">
        <v>180</v>
      </c>
      <c r="C17" s="22">
        <v>18</v>
      </c>
      <c r="D17" s="22"/>
      <c r="E17" s="22">
        <v>18</v>
      </c>
      <c r="F17" s="23"/>
      <c r="G17" s="24"/>
      <c r="H17" s="25">
        <v>0</v>
      </c>
      <c r="I17" s="22">
        <v>0</v>
      </c>
      <c r="J17" s="23">
        <v>0</v>
      </c>
      <c r="K17" s="24"/>
      <c r="L17" s="33"/>
      <c r="M17" s="22"/>
      <c r="N17" s="22"/>
      <c r="O17" s="22"/>
      <c r="P17" s="22"/>
      <c r="Q17" s="22">
        <v>0</v>
      </c>
      <c r="R17" s="22">
        <v>0</v>
      </c>
      <c r="S17" s="22"/>
      <c r="T17" s="22"/>
      <c r="U17" s="22"/>
      <c r="V17" s="22"/>
      <c r="W17" s="22"/>
      <c r="X17" s="22"/>
      <c r="Y17" s="22"/>
      <c r="Z17" s="22"/>
      <c r="AA17" s="23"/>
      <c r="AB17" s="51"/>
      <c r="AC17" s="33"/>
      <c r="AD17" s="22">
        <v>0</v>
      </c>
      <c r="AE17" s="22"/>
      <c r="AF17" s="22"/>
      <c r="AG17" s="22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</row>
    <row r="18" ht="31.5" customHeight="1" spans="1:230">
      <c r="A18" s="20" t="s">
        <v>172</v>
      </c>
      <c r="B18" s="21" t="s">
        <v>181</v>
      </c>
      <c r="C18" s="22">
        <f t="shared" ref="C12:C44" si="1">SUM(D18:G18)</f>
        <v>4</v>
      </c>
      <c r="D18" s="22"/>
      <c r="E18" s="22"/>
      <c r="F18" s="23"/>
      <c r="G18" s="24">
        <v>4</v>
      </c>
      <c r="H18" s="22"/>
      <c r="I18" s="22"/>
      <c r="J18" s="23"/>
      <c r="K18" s="24"/>
      <c r="L18" s="33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  <c r="AB18" s="51"/>
      <c r="AC18" s="33"/>
      <c r="AD18" s="22"/>
      <c r="AE18" s="22"/>
      <c r="AF18" s="22"/>
      <c r="AG18" s="22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</row>
    <row r="19" ht="31.5" customHeight="1" spans="1:230">
      <c r="A19" s="20" t="s">
        <v>172</v>
      </c>
      <c r="B19" s="21" t="s">
        <v>182</v>
      </c>
      <c r="C19" s="22">
        <f t="shared" si="1"/>
        <v>4</v>
      </c>
      <c r="D19" s="22"/>
      <c r="E19" s="22"/>
      <c r="F19" s="23"/>
      <c r="G19" s="24">
        <v>4</v>
      </c>
      <c r="H19" s="22"/>
      <c r="I19" s="22"/>
      <c r="J19" s="23"/>
      <c r="K19" s="24"/>
      <c r="L19" s="33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3"/>
      <c r="AB19" s="51"/>
      <c r="AC19" s="33"/>
      <c r="AD19" s="22"/>
      <c r="AE19" s="22"/>
      <c r="AF19" s="22"/>
      <c r="AG19" s="22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</row>
    <row r="20" ht="31.5" customHeight="1" spans="1:230">
      <c r="A20" s="20" t="s">
        <v>172</v>
      </c>
      <c r="B20" s="21" t="s">
        <v>183</v>
      </c>
      <c r="C20" s="22">
        <f t="shared" si="1"/>
        <v>6</v>
      </c>
      <c r="D20" s="22"/>
      <c r="E20" s="22"/>
      <c r="F20" s="23"/>
      <c r="G20" s="24">
        <v>6</v>
      </c>
      <c r="H20" s="22"/>
      <c r="I20" s="22"/>
      <c r="J20" s="23"/>
      <c r="K20" s="24"/>
      <c r="L20" s="33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  <c r="AB20" s="51"/>
      <c r="AC20" s="33"/>
      <c r="AD20" s="22"/>
      <c r="AE20" s="22"/>
      <c r="AF20" s="22"/>
      <c r="AG20" s="22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</row>
    <row r="21" ht="31.5" customHeight="1" spans="1:230">
      <c r="A21" s="20" t="s">
        <v>172</v>
      </c>
      <c r="B21" s="21" t="s">
        <v>184</v>
      </c>
      <c r="C21" s="22">
        <f t="shared" si="1"/>
        <v>5</v>
      </c>
      <c r="D21" s="22"/>
      <c r="E21" s="22"/>
      <c r="F21" s="23"/>
      <c r="G21" s="24">
        <v>5</v>
      </c>
      <c r="H21" s="22"/>
      <c r="I21" s="22"/>
      <c r="J21" s="23"/>
      <c r="K21" s="24"/>
      <c r="L21" s="33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3"/>
      <c r="AB21" s="51"/>
      <c r="AC21" s="33"/>
      <c r="AD21" s="22"/>
      <c r="AE21" s="22"/>
      <c r="AF21" s="22"/>
      <c r="AG21" s="22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</row>
    <row r="22" ht="31.5" customHeight="1" spans="1:230">
      <c r="A22" s="20" t="s">
        <v>172</v>
      </c>
      <c r="B22" s="21" t="s">
        <v>185</v>
      </c>
      <c r="C22" s="22">
        <f t="shared" si="1"/>
        <v>5</v>
      </c>
      <c r="D22" s="22"/>
      <c r="E22" s="22"/>
      <c r="F22" s="23"/>
      <c r="G22" s="24">
        <v>5</v>
      </c>
      <c r="H22" s="22"/>
      <c r="I22" s="22"/>
      <c r="J22" s="23"/>
      <c r="K22" s="24"/>
      <c r="L22" s="33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  <c r="AB22" s="51"/>
      <c r="AC22" s="33"/>
      <c r="AD22" s="22"/>
      <c r="AE22" s="22"/>
      <c r="AF22" s="22"/>
      <c r="AG22" s="22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</row>
    <row r="23" ht="31.5" customHeight="1" spans="1:230">
      <c r="A23" s="20" t="s">
        <v>172</v>
      </c>
      <c r="B23" s="21" t="s">
        <v>186</v>
      </c>
      <c r="C23" s="22">
        <f t="shared" si="1"/>
        <v>4</v>
      </c>
      <c r="D23" s="22"/>
      <c r="E23" s="22"/>
      <c r="F23" s="23"/>
      <c r="G23" s="24">
        <v>4</v>
      </c>
      <c r="H23" s="22"/>
      <c r="I23" s="22"/>
      <c r="J23" s="23"/>
      <c r="K23" s="24"/>
      <c r="L23" s="33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3"/>
      <c r="AB23" s="51"/>
      <c r="AC23" s="33"/>
      <c r="AD23" s="22"/>
      <c r="AE23" s="22"/>
      <c r="AF23" s="22"/>
      <c r="AG23" s="22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</row>
    <row r="24" ht="31.5" customHeight="1" spans="1:230">
      <c r="A24" s="20" t="s">
        <v>172</v>
      </c>
      <c r="B24" s="21" t="s">
        <v>187</v>
      </c>
      <c r="C24" s="22">
        <f t="shared" si="1"/>
        <v>4</v>
      </c>
      <c r="D24" s="22"/>
      <c r="E24" s="22"/>
      <c r="F24" s="23"/>
      <c r="G24" s="24">
        <v>4</v>
      </c>
      <c r="H24" s="22"/>
      <c r="I24" s="22"/>
      <c r="J24" s="23"/>
      <c r="K24" s="24"/>
      <c r="L24" s="33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3"/>
      <c r="AB24" s="51"/>
      <c r="AC24" s="33"/>
      <c r="AD24" s="22"/>
      <c r="AE24" s="22"/>
      <c r="AF24" s="22"/>
      <c r="AG24" s="22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</row>
    <row r="25" ht="31.5" customHeight="1" spans="1:230">
      <c r="A25" s="20" t="s">
        <v>172</v>
      </c>
      <c r="B25" s="21" t="s">
        <v>188</v>
      </c>
      <c r="C25" s="22">
        <f t="shared" si="1"/>
        <v>5</v>
      </c>
      <c r="D25" s="22"/>
      <c r="E25" s="22"/>
      <c r="F25" s="23"/>
      <c r="G25" s="24">
        <v>5</v>
      </c>
      <c r="H25" s="22"/>
      <c r="I25" s="22"/>
      <c r="J25" s="23"/>
      <c r="K25" s="24"/>
      <c r="L25" s="33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3"/>
      <c r="AB25" s="51"/>
      <c r="AC25" s="33"/>
      <c r="AD25" s="22"/>
      <c r="AE25" s="22"/>
      <c r="AF25" s="22"/>
      <c r="AG25" s="22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</row>
    <row r="26" ht="31.5" customHeight="1" spans="1:230">
      <c r="A26" s="20" t="s">
        <v>172</v>
      </c>
      <c r="B26" s="21" t="s">
        <v>189</v>
      </c>
      <c r="C26" s="22">
        <f t="shared" si="1"/>
        <v>3</v>
      </c>
      <c r="D26" s="22"/>
      <c r="E26" s="22"/>
      <c r="F26" s="23"/>
      <c r="G26" s="24">
        <v>3</v>
      </c>
      <c r="H26" s="22"/>
      <c r="I26" s="22"/>
      <c r="J26" s="23"/>
      <c r="K26" s="24"/>
      <c r="L26" s="33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3"/>
      <c r="AB26" s="51"/>
      <c r="AC26" s="33"/>
      <c r="AD26" s="22"/>
      <c r="AE26" s="22"/>
      <c r="AF26" s="22"/>
      <c r="AG26" s="22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</row>
    <row r="27" ht="31.5" customHeight="1" spans="1:230">
      <c r="A27" s="20" t="s">
        <v>172</v>
      </c>
      <c r="B27" s="21" t="s">
        <v>190</v>
      </c>
      <c r="C27" s="22">
        <f t="shared" si="1"/>
        <v>3</v>
      </c>
      <c r="D27" s="22"/>
      <c r="E27" s="22"/>
      <c r="F27" s="23"/>
      <c r="G27" s="24">
        <v>3</v>
      </c>
      <c r="H27" s="22"/>
      <c r="I27" s="22"/>
      <c r="J27" s="23"/>
      <c r="K27" s="24"/>
      <c r="L27" s="33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3"/>
      <c r="AB27" s="51"/>
      <c r="AC27" s="33"/>
      <c r="AD27" s="22"/>
      <c r="AE27" s="22"/>
      <c r="AF27" s="22"/>
      <c r="AG27" s="22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</row>
    <row r="28" ht="31.5" customHeight="1" spans="1:230">
      <c r="A28" s="20" t="s">
        <v>172</v>
      </c>
      <c r="B28" s="21" t="s">
        <v>191</v>
      </c>
      <c r="C28" s="22">
        <f t="shared" si="1"/>
        <v>4</v>
      </c>
      <c r="D28" s="22"/>
      <c r="E28" s="22"/>
      <c r="F28" s="23"/>
      <c r="G28" s="24">
        <v>4</v>
      </c>
      <c r="H28" s="22"/>
      <c r="I28" s="22"/>
      <c r="J28" s="23"/>
      <c r="K28" s="24"/>
      <c r="L28" s="33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  <c r="AB28" s="51"/>
      <c r="AC28" s="33"/>
      <c r="AD28" s="22"/>
      <c r="AE28" s="22"/>
      <c r="AF28" s="22"/>
      <c r="AG28" s="22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</row>
    <row r="29" ht="31.5" customHeight="1" spans="1:230">
      <c r="A29" s="20" t="s">
        <v>172</v>
      </c>
      <c r="B29" s="21" t="s">
        <v>192</v>
      </c>
      <c r="C29" s="22">
        <f t="shared" si="1"/>
        <v>5</v>
      </c>
      <c r="D29" s="22"/>
      <c r="E29" s="22"/>
      <c r="F29" s="23"/>
      <c r="G29" s="24">
        <v>5</v>
      </c>
      <c r="H29" s="22"/>
      <c r="I29" s="22"/>
      <c r="J29" s="23"/>
      <c r="K29" s="24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  <c r="AB29" s="51"/>
      <c r="AC29" s="33"/>
      <c r="AD29" s="22"/>
      <c r="AE29" s="22"/>
      <c r="AF29" s="22"/>
      <c r="AG29" s="22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</row>
    <row r="30" ht="31.5" customHeight="1" spans="1:230">
      <c r="A30" s="20" t="s">
        <v>172</v>
      </c>
      <c r="B30" s="21" t="s">
        <v>193</v>
      </c>
      <c r="C30" s="22">
        <f t="shared" si="1"/>
        <v>5</v>
      </c>
      <c r="D30" s="22"/>
      <c r="E30" s="22"/>
      <c r="F30" s="23"/>
      <c r="G30" s="24">
        <v>5</v>
      </c>
      <c r="H30" s="22"/>
      <c r="I30" s="22"/>
      <c r="J30" s="23"/>
      <c r="K30" s="24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  <c r="AB30" s="51"/>
      <c r="AC30" s="33"/>
      <c r="AD30" s="22"/>
      <c r="AE30" s="22"/>
      <c r="AF30" s="22"/>
      <c r="AG30" s="22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</row>
    <row r="31" ht="31.5" customHeight="1" spans="1:230">
      <c r="A31" s="20" t="s">
        <v>172</v>
      </c>
      <c r="B31" s="21" t="s">
        <v>194</v>
      </c>
      <c r="C31" s="22">
        <f t="shared" si="1"/>
        <v>5</v>
      </c>
      <c r="D31" s="22"/>
      <c r="E31" s="22"/>
      <c r="F31" s="23"/>
      <c r="G31" s="24">
        <v>5</v>
      </c>
      <c r="H31" s="22"/>
      <c r="I31" s="22"/>
      <c r="J31" s="23"/>
      <c r="K31" s="24"/>
      <c r="L31" s="33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  <c r="AB31" s="51"/>
      <c r="AC31" s="33"/>
      <c r="AD31" s="22"/>
      <c r="AE31" s="22"/>
      <c r="AF31" s="22"/>
      <c r="AG31" s="22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</row>
    <row r="32" ht="31.5" customHeight="1" spans="1:230">
      <c r="A32" s="20" t="s">
        <v>172</v>
      </c>
      <c r="B32" s="21" t="s">
        <v>195</v>
      </c>
      <c r="C32" s="22">
        <f t="shared" si="1"/>
        <v>4</v>
      </c>
      <c r="D32" s="22"/>
      <c r="E32" s="22"/>
      <c r="F32" s="23"/>
      <c r="G32" s="24">
        <v>4</v>
      </c>
      <c r="H32" s="22"/>
      <c r="I32" s="22"/>
      <c r="J32" s="23"/>
      <c r="K32" s="24"/>
      <c r="L32" s="3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  <c r="AB32" s="51"/>
      <c r="AC32" s="33"/>
      <c r="AD32" s="22"/>
      <c r="AE32" s="22"/>
      <c r="AF32" s="22"/>
      <c r="AG32" s="22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</row>
    <row r="33" ht="31.5" customHeight="1" spans="1:230">
      <c r="A33" s="20" t="s">
        <v>172</v>
      </c>
      <c r="B33" s="21" t="s">
        <v>196</v>
      </c>
      <c r="C33" s="22">
        <f t="shared" si="1"/>
        <v>4</v>
      </c>
      <c r="D33" s="22"/>
      <c r="E33" s="22"/>
      <c r="F33" s="23"/>
      <c r="G33" s="24">
        <v>4</v>
      </c>
      <c r="H33" s="22"/>
      <c r="I33" s="22"/>
      <c r="J33" s="23"/>
      <c r="K33" s="24"/>
      <c r="L33" s="33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/>
      <c r="AB33" s="51"/>
      <c r="AC33" s="33"/>
      <c r="AD33" s="22"/>
      <c r="AE33" s="22"/>
      <c r="AF33" s="22"/>
      <c r="AG33" s="22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</row>
    <row r="34" ht="31.5" customHeight="1" spans="1:230">
      <c r="A34" s="20" t="s">
        <v>172</v>
      </c>
      <c r="B34" s="21" t="s">
        <v>197</v>
      </c>
      <c r="C34" s="22">
        <f t="shared" si="1"/>
        <v>4</v>
      </c>
      <c r="D34" s="22"/>
      <c r="E34" s="22"/>
      <c r="F34" s="23"/>
      <c r="G34" s="24">
        <v>4</v>
      </c>
      <c r="H34" s="22"/>
      <c r="I34" s="22"/>
      <c r="J34" s="23"/>
      <c r="K34" s="24"/>
      <c r="L34" s="33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  <c r="AB34" s="51"/>
      <c r="AC34" s="33"/>
      <c r="AD34" s="22"/>
      <c r="AE34" s="22"/>
      <c r="AF34" s="22"/>
      <c r="AG34" s="22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</row>
    <row r="35" ht="31.5" customHeight="1" spans="1:230">
      <c r="A35" s="20" t="s">
        <v>172</v>
      </c>
      <c r="B35" s="21" t="s">
        <v>198</v>
      </c>
      <c r="C35" s="22">
        <f t="shared" si="1"/>
        <v>5</v>
      </c>
      <c r="D35" s="22"/>
      <c r="E35" s="22"/>
      <c r="F35" s="23"/>
      <c r="G35" s="24">
        <v>5</v>
      </c>
      <c r="H35" s="22"/>
      <c r="I35" s="22"/>
      <c r="J35" s="23"/>
      <c r="K35" s="24"/>
      <c r="L35" s="33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3"/>
      <c r="AB35" s="51"/>
      <c r="AC35" s="33"/>
      <c r="AD35" s="22"/>
      <c r="AE35" s="22"/>
      <c r="AF35" s="22"/>
      <c r="AG35" s="22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</row>
    <row r="36" ht="31.5" customHeight="1" spans="1:230">
      <c r="A36" s="20" t="s">
        <v>172</v>
      </c>
      <c r="B36" s="21" t="s">
        <v>199</v>
      </c>
      <c r="C36" s="22">
        <f t="shared" si="1"/>
        <v>5</v>
      </c>
      <c r="D36" s="22"/>
      <c r="E36" s="22"/>
      <c r="F36" s="23"/>
      <c r="G36" s="24">
        <v>5</v>
      </c>
      <c r="H36" s="22"/>
      <c r="I36" s="22"/>
      <c r="J36" s="23"/>
      <c r="K36" s="24"/>
      <c r="L36" s="33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  <c r="AB36" s="51"/>
      <c r="AC36" s="33"/>
      <c r="AD36" s="22"/>
      <c r="AE36" s="22"/>
      <c r="AF36" s="22"/>
      <c r="AG36" s="22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</row>
    <row r="37" ht="31.5" customHeight="1" spans="1:230">
      <c r="A37" s="20" t="s">
        <v>172</v>
      </c>
      <c r="B37" s="21" t="s">
        <v>200</v>
      </c>
      <c r="C37" s="22">
        <f t="shared" si="1"/>
        <v>4</v>
      </c>
      <c r="D37" s="22"/>
      <c r="E37" s="22"/>
      <c r="F37" s="23"/>
      <c r="G37" s="24">
        <v>4</v>
      </c>
      <c r="H37" s="22"/>
      <c r="I37" s="22"/>
      <c r="J37" s="23"/>
      <c r="K37" s="24"/>
      <c r="L37" s="3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  <c r="AB37" s="51"/>
      <c r="AC37" s="33"/>
      <c r="AD37" s="22"/>
      <c r="AE37" s="22"/>
      <c r="AF37" s="22"/>
      <c r="AG37" s="22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</row>
    <row r="38" ht="31.5" customHeight="1" spans="1:230">
      <c r="A38" s="20" t="s">
        <v>172</v>
      </c>
      <c r="B38" s="21" t="s">
        <v>201</v>
      </c>
      <c r="C38" s="22">
        <f t="shared" si="1"/>
        <v>4</v>
      </c>
      <c r="D38" s="22"/>
      <c r="E38" s="22"/>
      <c r="F38" s="23"/>
      <c r="G38" s="24">
        <v>4</v>
      </c>
      <c r="H38" s="22"/>
      <c r="I38" s="22"/>
      <c r="J38" s="23"/>
      <c r="K38" s="24"/>
      <c r="L38" s="33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  <c r="AB38" s="51"/>
      <c r="AC38" s="33"/>
      <c r="AD38" s="22"/>
      <c r="AE38" s="22"/>
      <c r="AF38" s="22"/>
      <c r="AG38" s="22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</row>
    <row r="39" ht="31.5" customHeight="1" spans="1:230">
      <c r="A39" s="20" t="s">
        <v>172</v>
      </c>
      <c r="B39" s="21" t="s">
        <v>202</v>
      </c>
      <c r="C39" s="22">
        <f t="shared" si="1"/>
        <v>4</v>
      </c>
      <c r="D39" s="22"/>
      <c r="E39" s="22"/>
      <c r="F39" s="23"/>
      <c r="G39" s="24">
        <v>4</v>
      </c>
      <c r="H39" s="22"/>
      <c r="I39" s="22"/>
      <c r="J39" s="23"/>
      <c r="K39" s="24"/>
      <c r="L39" s="33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3"/>
      <c r="AB39" s="51"/>
      <c r="AC39" s="33"/>
      <c r="AD39" s="22"/>
      <c r="AE39" s="22"/>
      <c r="AF39" s="22"/>
      <c r="AG39" s="22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</row>
    <row r="40" ht="31.5" customHeight="1" spans="1:230">
      <c r="A40" s="20" t="s">
        <v>172</v>
      </c>
      <c r="B40" s="21" t="s">
        <v>203</v>
      </c>
      <c r="C40" s="22">
        <f t="shared" si="1"/>
        <v>4</v>
      </c>
      <c r="D40" s="22"/>
      <c r="E40" s="22"/>
      <c r="F40" s="23"/>
      <c r="G40" s="24">
        <v>4</v>
      </c>
      <c r="H40" s="22"/>
      <c r="I40" s="22"/>
      <c r="J40" s="23"/>
      <c r="K40" s="24"/>
      <c r="L40" s="33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3"/>
      <c r="AB40" s="51"/>
      <c r="AC40" s="33"/>
      <c r="AD40" s="22"/>
      <c r="AE40" s="22"/>
      <c r="AF40" s="22"/>
      <c r="AG40" s="22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</row>
    <row r="41" ht="31.5" customHeight="1" spans="1:230">
      <c r="A41" s="20" t="s">
        <v>172</v>
      </c>
      <c r="B41" s="21" t="s">
        <v>204</v>
      </c>
      <c r="C41" s="22">
        <f t="shared" si="1"/>
        <v>4</v>
      </c>
      <c r="D41" s="22"/>
      <c r="E41" s="22"/>
      <c r="F41" s="23"/>
      <c r="G41" s="24">
        <v>4</v>
      </c>
      <c r="H41" s="22"/>
      <c r="I41" s="22"/>
      <c r="J41" s="23"/>
      <c r="K41" s="24"/>
      <c r="L41" s="33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3"/>
      <c r="AB41" s="51"/>
      <c r="AC41" s="33"/>
      <c r="AD41" s="22"/>
      <c r="AE41" s="22"/>
      <c r="AF41" s="22"/>
      <c r="AG41" s="22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</row>
    <row r="42" ht="31.5" customHeight="1" spans="1:230">
      <c r="A42" s="20" t="s">
        <v>172</v>
      </c>
      <c r="B42" s="21" t="s">
        <v>205</v>
      </c>
      <c r="C42" s="22">
        <f t="shared" si="1"/>
        <v>5</v>
      </c>
      <c r="D42" s="22"/>
      <c r="E42" s="22"/>
      <c r="F42" s="23"/>
      <c r="G42" s="24">
        <v>5</v>
      </c>
      <c r="H42" s="22"/>
      <c r="I42" s="22"/>
      <c r="J42" s="23"/>
      <c r="K42" s="24"/>
      <c r="L42" s="33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3"/>
      <c r="AB42" s="51"/>
      <c r="AC42" s="33"/>
      <c r="AD42" s="22"/>
      <c r="AE42" s="22"/>
      <c r="AF42" s="22"/>
      <c r="AG42" s="22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</row>
    <row r="43" ht="31.5" customHeight="1" spans="1:230">
      <c r="A43" s="20" t="s">
        <v>172</v>
      </c>
      <c r="B43" s="21" t="s">
        <v>206</v>
      </c>
      <c r="C43" s="22">
        <f t="shared" si="1"/>
        <v>5</v>
      </c>
      <c r="D43" s="22"/>
      <c r="E43" s="22"/>
      <c r="F43" s="23"/>
      <c r="G43" s="24">
        <v>5</v>
      </c>
      <c r="H43" s="22"/>
      <c r="I43" s="22"/>
      <c r="J43" s="23"/>
      <c r="K43" s="24"/>
      <c r="L43" s="33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3"/>
      <c r="AB43" s="51"/>
      <c r="AC43" s="33"/>
      <c r="AD43" s="22"/>
      <c r="AE43" s="22"/>
      <c r="AF43" s="22"/>
      <c r="AG43" s="22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</row>
    <row r="44" ht="31.5" customHeight="1" spans="1:230">
      <c r="A44" s="20" t="s">
        <v>172</v>
      </c>
      <c r="B44" s="21" t="s">
        <v>207</v>
      </c>
      <c r="C44" s="22">
        <f t="shared" si="1"/>
        <v>3</v>
      </c>
      <c r="D44" s="22"/>
      <c r="E44" s="22"/>
      <c r="F44" s="23"/>
      <c r="G44" s="24">
        <v>3</v>
      </c>
      <c r="H44" s="22"/>
      <c r="I44" s="22"/>
      <c r="J44" s="23"/>
      <c r="K44" s="24"/>
      <c r="L44" s="33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3"/>
      <c r="AB44" s="51"/>
      <c r="AC44" s="33"/>
      <c r="AD44" s="22"/>
      <c r="AE44" s="22"/>
      <c r="AF44" s="22"/>
      <c r="AG44" s="22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</row>
    <row r="45" ht="14.25" spans="2:4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62"/>
      <c r="AO45" s="62"/>
      <c r="AP45" s="62"/>
      <c r="AQ45" s="62"/>
    </row>
    <row r="46" ht="14.25" spans="2:4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62"/>
      <c r="AO46" s="62"/>
      <c r="AP46" s="62"/>
      <c r="AQ46" s="62"/>
    </row>
    <row r="47" ht="14.25" spans="2:4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62"/>
      <c r="AO47" s="62"/>
      <c r="AP47" s="62"/>
      <c r="AQ47" s="62"/>
    </row>
    <row r="48" ht="14.25" spans="2:4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62"/>
      <c r="AO48" s="62"/>
      <c r="AP48" s="62"/>
      <c r="AQ48" s="62"/>
    </row>
    <row r="49" ht="14.25" spans="2:4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62"/>
      <c r="AO49" s="62"/>
      <c r="AP49" s="62"/>
      <c r="AQ49" s="62"/>
    </row>
    <row r="50" ht="14.25" spans="2:4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62"/>
      <c r="AO50" s="62"/>
      <c r="AP50" s="62"/>
      <c r="AQ50" s="62"/>
    </row>
    <row r="51" ht="14.25" spans="2:4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62"/>
      <c r="AO51" s="62"/>
      <c r="AP51" s="62"/>
      <c r="AQ51" s="62"/>
    </row>
    <row r="52" spans="3:39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3:39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3:39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3:39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3:39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3:39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3:39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3:39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3:39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3:39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3:39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3:39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3:39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3:39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3:39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3:39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3:39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3:39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3:39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3:39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" right="0" top="0.47" bottom="0.47" header="0.35" footer="0.31"/>
  <pageSetup paperSize="9" scale="53" orientation="landscape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5"/>
  <sheetViews>
    <sheetView showGridLines="0" showZeros="0" zoomScaleSheetLayoutView="60" workbookViewId="0">
      <selection activeCell="C8" sqref="C8"/>
    </sheetView>
  </sheetViews>
  <sheetFormatPr defaultColWidth="6.83333333333333" defaultRowHeight="23.1" customHeight="1"/>
  <cols>
    <col min="1" max="1" width="13.5" style="91" customWidth="1"/>
    <col min="2" max="2" width="16" style="91" customWidth="1"/>
    <col min="3" max="3" width="11.8333333333333" style="91" customWidth="1"/>
    <col min="4" max="4" width="12.8333333333333" style="91" customWidth="1"/>
    <col min="5" max="5" width="11" style="91" customWidth="1"/>
    <col min="6" max="6" width="12.3333333333333" style="91" customWidth="1"/>
    <col min="7" max="7" width="11.8333333333333" style="91" customWidth="1"/>
    <col min="8" max="8" width="12.6666666666667" style="163" customWidth="1"/>
    <col min="9" max="9" width="13.6666666666667" style="163" customWidth="1"/>
    <col min="10" max="10" width="12.6666666666667" style="163" customWidth="1"/>
    <col min="11" max="11" width="12.8333333333333" style="91" customWidth="1"/>
    <col min="12" max="12" width="7.16666666666667" style="91" customWidth="1"/>
    <col min="13" max="13" width="9.5" style="91" customWidth="1"/>
    <col min="14" max="14" width="11.5" style="442" customWidth="1"/>
    <col min="15" max="251" width="6.83333333333333" style="91" customWidth="1"/>
  </cols>
  <sheetData>
    <row r="1" customHeight="1" spans="2:14">
      <c r="B1" s="171"/>
      <c r="C1" s="171"/>
      <c r="D1" s="171"/>
      <c r="E1" s="171"/>
      <c r="F1" s="171"/>
      <c r="G1" s="171"/>
      <c r="K1" s="171"/>
      <c r="N1" s="449" t="s">
        <v>8</v>
      </c>
    </row>
    <row r="2" ht="18" customHeight="1" spans="1:14">
      <c r="A2" s="443" t="s">
        <v>9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50"/>
    </row>
    <row r="3" customHeight="1" spans="2:14">
      <c r="B3" s="425"/>
      <c r="C3" s="425"/>
      <c r="D3" s="70"/>
      <c r="E3" s="70"/>
      <c r="F3" s="70"/>
      <c r="G3" s="70"/>
      <c r="K3" s="425"/>
      <c r="M3" s="93" t="s">
        <v>153</v>
      </c>
      <c r="N3" s="451"/>
    </row>
    <row r="4" customHeight="1" spans="1:14">
      <c r="A4" s="96" t="s">
        <v>154</v>
      </c>
      <c r="B4" s="96" t="s">
        <v>155</v>
      </c>
      <c r="C4" s="426" t="s">
        <v>156</v>
      </c>
      <c r="D4" s="8" t="s">
        <v>157</v>
      </c>
      <c r="E4" s="8"/>
      <c r="F4" s="8"/>
      <c r="G4" s="259" t="s">
        <v>158</v>
      </c>
      <c r="H4" s="285" t="s">
        <v>159</v>
      </c>
      <c r="I4" s="95" t="s">
        <v>160</v>
      </c>
      <c r="J4" s="95"/>
      <c r="K4" s="74" t="s">
        <v>161</v>
      </c>
      <c r="L4" s="74" t="s">
        <v>162</v>
      </c>
      <c r="M4" s="427" t="s">
        <v>163</v>
      </c>
      <c r="N4" s="12" t="s">
        <v>164</v>
      </c>
    </row>
    <row r="5" ht="46.5" customHeight="1" spans="1:14">
      <c r="A5" s="96"/>
      <c r="B5" s="96"/>
      <c r="C5" s="96"/>
      <c r="D5" s="444" t="s">
        <v>165</v>
      </c>
      <c r="E5" s="220" t="s">
        <v>166</v>
      </c>
      <c r="F5" s="199" t="s">
        <v>167</v>
      </c>
      <c r="G5" s="15"/>
      <c r="H5" s="285"/>
      <c r="I5" s="95"/>
      <c r="J5" s="95"/>
      <c r="K5" s="74"/>
      <c r="L5" s="74"/>
      <c r="M5" s="96"/>
      <c r="N5" s="8"/>
    </row>
    <row r="6" ht="46.5" customHeight="1" spans="1:14">
      <c r="A6" s="96"/>
      <c r="B6" s="96"/>
      <c r="C6" s="96"/>
      <c r="D6" s="46"/>
      <c r="E6" s="445"/>
      <c r="F6" s="145"/>
      <c r="G6" s="15"/>
      <c r="H6" s="285"/>
      <c r="I6" s="285" t="s">
        <v>168</v>
      </c>
      <c r="J6" s="285" t="s">
        <v>169</v>
      </c>
      <c r="K6" s="74"/>
      <c r="L6" s="74"/>
      <c r="M6" s="96"/>
      <c r="N6" s="8"/>
    </row>
    <row r="7" ht="29.25" customHeight="1" spans="1:14">
      <c r="A7" s="134" t="s">
        <v>170</v>
      </c>
      <c r="B7" s="134" t="s">
        <v>170</v>
      </c>
      <c r="C7" s="134">
        <v>1</v>
      </c>
      <c r="D7" s="134">
        <v>2</v>
      </c>
      <c r="E7" s="134">
        <v>3</v>
      </c>
      <c r="F7" s="234">
        <v>4</v>
      </c>
      <c r="G7" s="134">
        <v>10</v>
      </c>
      <c r="H7" s="134">
        <v>11</v>
      </c>
      <c r="I7" s="134">
        <v>12</v>
      </c>
      <c r="J7" s="134">
        <v>13</v>
      </c>
      <c r="K7" s="134">
        <v>14</v>
      </c>
      <c r="L7" s="134">
        <v>15</v>
      </c>
      <c r="M7" s="134">
        <v>16</v>
      </c>
      <c r="N7" s="120">
        <v>17</v>
      </c>
    </row>
    <row r="8" ht="31.5" customHeight="1" spans="1:15">
      <c r="A8" s="21"/>
      <c r="B8" s="226" t="s">
        <v>171</v>
      </c>
      <c r="C8" s="263">
        <f>SUM(C9:C43)</f>
        <v>7178.78</v>
      </c>
      <c r="D8" s="263">
        <f t="shared" ref="D8:N8" si="0">SUM(D9:D43)</f>
        <v>2069.14</v>
      </c>
      <c r="E8" s="263">
        <f t="shared" si="0"/>
        <v>2069.14</v>
      </c>
      <c r="F8" s="263">
        <f t="shared" si="0"/>
        <v>0</v>
      </c>
      <c r="G8" s="263">
        <f t="shared" si="0"/>
        <v>0</v>
      </c>
      <c r="H8" s="263">
        <f t="shared" si="0"/>
        <v>48</v>
      </c>
      <c r="I8" s="263">
        <f t="shared" si="0"/>
        <v>4177.85</v>
      </c>
      <c r="J8" s="263">
        <f t="shared" si="0"/>
        <v>0</v>
      </c>
      <c r="K8" s="263">
        <f t="shared" si="0"/>
        <v>0</v>
      </c>
      <c r="L8" s="263">
        <f t="shared" si="0"/>
        <v>0</v>
      </c>
      <c r="M8" s="263">
        <f t="shared" si="0"/>
        <v>0</v>
      </c>
      <c r="N8" s="276">
        <f t="shared" si="0"/>
        <v>883.79</v>
      </c>
      <c r="O8" s="452"/>
    </row>
    <row r="9" ht="23" customHeight="1" spans="1:15">
      <c r="A9" s="21" t="s">
        <v>172</v>
      </c>
      <c r="B9" s="21" t="s">
        <v>173</v>
      </c>
      <c r="C9" s="264">
        <v>2697.15</v>
      </c>
      <c r="D9" s="228">
        <v>513.31</v>
      </c>
      <c r="E9" s="228">
        <v>513.31</v>
      </c>
      <c r="F9" s="264"/>
      <c r="G9" s="264"/>
      <c r="H9" s="446"/>
      <c r="I9" s="446">
        <v>1630.64</v>
      </c>
      <c r="J9" s="446"/>
      <c r="K9" s="147"/>
      <c r="L9" s="147"/>
      <c r="M9" s="102"/>
      <c r="N9" s="453">
        <v>553.2</v>
      </c>
      <c r="O9" s="117">
        <v>280.49</v>
      </c>
    </row>
    <row r="10" s="441" customFormat="1" ht="23" customHeight="1" spans="1:251">
      <c r="A10" s="21" t="s">
        <v>172</v>
      </c>
      <c r="B10" s="21" t="s">
        <v>174</v>
      </c>
      <c r="C10" s="264">
        <v>63.67</v>
      </c>
      <c r="D10" s="228">
        <v>48.43</v>
      </c>
      <c r="E10" s="228">
        <v>48.43</v>
      </c>
      <c r="F10" s="264"/>
      <c r="G10" s="264"/>
      <c r="H10" s="446"/>
      <c r="I10" s="446">
        <v>11</v>
      </c>
      <c r="J10" s="446"/>
      <c r="K10" s="147"/>
      <c r="L10" s="147"/>
      <c r="M10" s="102"/>
      <c r="N10" s="162">
        <v>4.24</v>
      </c>
      <c r="O10" s="454"/>
      <c r="P10" s="442"/>
      <c r="Q10" s="442"/>
      <c r="R10" s="442"/>
      <c r="S10" s="442"/>
      <c r="T10" s="442"/>
      <c r="U10" s="442"/>
      <c r="V10" s="442"/>
      <c r="W10" s="442"/>
      <c r="X10" s="442"/>
      <c r="Y10" s="442"/>
      <c r="Z10" s="442"/>
      <c r="AA10" s="442"/>
      <c r="AB10" s="442"/>
      <c r="AC10" s="442"/>
      <c r="AD10" s="442"/>
      <c r="AE10" s="442"/>
      <c r="AF10" s="442"/>
      <c r="AG10" s="442"/>
      <c r="AH10" s="442"/>
      <c r="AI10" s="442"/>
      <c r="AJ10" s="442"/>
      <c r="AK10" s="442"/>
      <c r="AL10" s="442"/>
      <c r="AM10" s="442"/>
      <c r="AN10" s="442"/>
      <c r="AO10" s="442"/>
      <c r="AP10" s="442"/>
      <c r="AQ10" s="442"/>
      <c r="AR10" s="442"/>
      <c r="AS10" s="442"/>
      <c r="AT10" s="442"/>
      <c r="AU10" s="442"/>
      <c r="AV10" s="442"/>
      <c r="AW10" s="442"/>
      <c r="AX10" s="442"/>
      <c r="AY10" s="442"/>
      <c r="AZ10" s="442"/>
      <c r="BA10" s="442"/>
      <c r="BB10" s="442"/>
      <c r="BC10" s="442"/>
      <c r="BD10" s="442"/>
      <c r="BE10" s="442"/>
      <c r="BF10" s="442"/>
      <c r="BG10" s="442"/>
      <c r="BH10" s="442"/>
      <c r="BI10" s="442"/>
      <c r="BJ10" s="442"/>
      <c r="BK10" s="442"/>
      <c r="BL10" s="442"/>
      <c r="BM10" s="442"/>
      <c r="BN10" s="442"/>
      <c r="BO10" s="442"/>
      <c r="BP10" s="442"/>
      <c r="BQ10" s="442"/>
      <c r="BR10" s="442"/>
      <c r="BS10" s="442"/>
      <c r="BT10" s="442"/>
      <c r="BU10" s="442"/>
      <c r="BV10" s="442"/>
      <c r="BW10" s="442"/>
      <c r="BX10" s="442"/>
      <c r="BY10" s="442"/>
      <c r="BZ10" s="442"/>
      <c r="CA10" s="442"/>
      <c r="CB10" s="442"/>
      <c r="CC10" s="442"/>
      <c r="CD10" s="442"/>
      <c r="CE10" s="442"/>
      <c r="CF10" s="442"/>
      <c r="CG10" s="442"/>
      <c r="CH10" s="442"/>
      <c r="CI10" s="442"/>
      <c r="CJ10" s="442"/>
      <c r="CK10" s="442"/>
      <c r="CL10" s="442"/>
      <c r="CM10" s="442"/>
      <c r="CN10" s="442"/>
      <c r="CO10" s="442"/>
      <c r="CP10" s="442"/>
      <c r="CQ10" s="442"/>
      <c r="CR10" s="442"/>
      <c r="CS10" s="442"/>
      <c r="CT10" s="442"/>
      <c r="CU10" s="442"/>
      <c r="CV10" s="442"/>
      <c r="CW10" s="442"/>
      <c r="CX10" s="442"/>
      <c r="CY10" s="442"/>
      <c r="CZ10" s="442"/>
      <c r="DA10" s="442"/>
      <c r="DB10" s="442"/>
      <c r="DC10" s="442"/>
      <c r="DD10" s="442"/>
      <c r="DE10" s="442"/>
      <c r="DF10" s="442"/>
      <c r="DG10" s="442"/>
      <c r="DH10" s="442"/>
      <c r="DI10" s="442"/>
      <c r="DJ10" s="442"/>
      <c r="DK10" s="442"/>
      <c r="DL10" s="442"/>
      <c r="DM10" s="442"/>
      <c r="DN10" s="442"/>
      <c r="DO10" s="442"/>
      <c r="DP10" s="442"/>
      <c r="DQ10" s="442"/>
      <c r="DR10" s="442"/>
      <c r="DS10" s="442"/>
      <c r="DT10" s="442"/>
      <c r="DU10" s="442"/>
      <c r="DV10" s="442"/>
      <c r="DW10" s="442"/>
      <c r="DX10" s="442"/>
      <c r="DY10" s="442"/>
      <c r="DZ10" s="442"/>
      <c r="EA10" s="442"/>
      <c r="EB10" s="442"/>
      <c r="EC10" s="442"/>
      <c r="ED10" s="442"/>
      <c r="EE10" s="442"/>
      <c r="EF10" s="442"/>
      <c r="EG10" s="442"/>
      <c r="EH10" s="442"/>
      <c r="EI10" s="442"/>
      <c r="EJ10" s="442"/>
      <c r="EK10" s="442"/>
      <c r="EL10" s="442"/>
      <c r="EM10" s="442"/>
      <c r="EN10" s="442"/>
      <c r="EO10" s="442"/>
      <c r="EP10" s="442"/>
      <c r="EQ10" s="442"/>
      <c r="ER10" s="442"/>
      <c r="ES10" s="442"/>
      <c r="ET10" s="442"/>
      <c r="EU10" s="442"/>
      <c r="EV10" s="442"/>
      <c r="EW10" s="442"/>
      <c r="EX10" s="442"/>
      <c r="EY10" s="442"/>
      <c r="EZ10" s="442"/>
      <c r="FA10" s="442"/>
      <c r="FB10" s="442"/>
      <c r="FC10" s="442"/>
      <c r="FD10" s="442"/>
      <c r="FE10" s="442"/>
      <c r="FF10" s="442"/>
      <c r="FG10" s="442"/>
      <c r="FH10" s="442"/>
      <c r="FI10" s="442"/>
      <c r="FJ10" s="442"/>
      <c r="FK10" s="442"/>
      <c r="FL10" s="442"/>
      <c r="FM10" s="442"/>
      <c r="FN10" s="442"/>
      <c r="FO10" s="442"/>
      <c r="FP10" s="442"/>
      <c r="FQ10" s="442"/>
      <c r="FR10" s="442"/>
      <c r="FS10" s="442"/>
      <c r="FT10" s="442"/>
      <c r="FU10" s="442"/>
      <c r="FV10" s="442"/>
      <c r="FW10" s="442"/>
      <c r="FX10" s="442"/>
      <c r="FY10" s="442"/>
      <c r="FZ10" s="442"/>
      <c r="GA10" s="442"/>
      <c r="GB10" s="442"/>
      <c r="GC10" s="442"/>
      <c r="GD10" s="442"/>
      <c r="GE10" s="442"/>
      <c r="GF10" s="442"/>
      <c r="GG10" s="442"/>
      <c r="GH10" s="442"/>
      <c r="GI10" s="442"/>
      <c r="GJ10" s="442"/>
      <c r="GK10" s="442"/>
      <c r="GL10" s="442"/>
      <c r="GM10" s="442"/>
      <c r="GN10" s="442"/>
      <c r="GO10" s="442"/>
      <c r="GP10" s="442"/>
      <c r="GQ10" s="442"/>
      <c r="GR10" s="442"/>
      <c r="GS10" s="442"/>
      <c r="GT10" s="442"/>
      <c r="GU10" s="442"/>
      <c r="GV10" s="442"/>
      <c r="GW10" s="442"/>
      <c r="GX10" s="442"/>
      <c r="GY10" s="442"/>
      <c r="GZ10" s="442"/>
      <c r="HA10" s="442"/>
      <c r="HB10" s="442"/>
      <c r="HC10" s="442"/>
      <c r="HD10" s="442"/>
      <c r="HE10" s="442"/>
      <c r="HF10" s="442"/>
      <c r="HG10" s="442"/>
      <c r="HH10" s="442"/>
      <c r="HI10" s="442"/>
      <c r="HJ10" s="442"/>
      <c r="HK10" s="442"/>
      <c r="HL10" s="442"/>
      <c r="HM10" s="442"/>
      <c r="HN10" s="442"/>
      <c r="HO10" s="442"/>
      <c r="HP10" s="442"/>
      <c r="HQ10" s="442"/>
      <c r="HR10" s="442"/>
      <c r="HS10" s="442"/>
      <c r="HT10" s="442"/>
      <c r="HU10" s="442"/>
      <c r="HV10" s="442"/>
      <c r="HW10" s="442"/>
      <c r="HX10" s="442"/>
      <c r="HY10" s="442"/>
      <c r="HZ10" s="442"/>
      <c r="IA10" s="442"/>
      <c r="IB10" s="442"/>
      <c r="IC10" s="442"/>
      <c r="ID10" s="442"/>
      <c r="IE10" s="442"/>
      <c r="IF10" s="442"/>
      <c r="IG10" s="442"/>
      <c r="IH10" s="442"/>
      <c r="II10" s="442"/>
      <c r="IJ10" s="442"/>
      <c r="IK10" s="442"/>
      <c r="IL10" s="442"/>
      <c r="IM10" s="442"/>
      <c r="IN10" s="442"/>
      <c r="IO10" s="442"/>
      <c r="IP10" s="442"/>
      <c r="IQ10" s="442"/>
    </row>
    <row r="11" ht="23" customHeight="1" spans="1:15">
      <c r="A11" s="21" t="s">
        <v>172</v>
      </c>
      <c r="B11" s="21" t="s">
        <v>175</v>
      </c>
      <c r="C11" s="264">
        <v>140.93</v>
      </c>
      <c r="D11" s="228">
        <v>82.51</v>
      </c>
      <c r="E11" s="228">
        <v>82.51</v>
      </c>
      <c r="F11" s="264"/>
      <c r="G11" s="264"/>
      <c r="H11" s="446"/>
      <c r="I11" s="446">
        <v>50.53</v>
      </c>
      <c r="J11" s="446"/>
      <c r="K11" s="147"/>
      <c r="L11" s="147"/>
      <c r="M11" s="102"/>
      <c r="N11" s="453">
        <v>7.89</v>
      </c>
      <c r="O11" s="117">
        <v>19.22</v>
      </c>
    </row>
    <row r="12" ht="23" customHeight="1" spans="1:15">
      <c r="A12" s="21" t="s">
        <v>172</v>
      </c>
      <c r="B12" s="21" t="s">
        <v>176</v>
      </c>
      <c r="C12" s="264">
        <v>663.27</v>
      </c>
      <c r="D12" s="228">
        <v>287.27</v>
      </c>
      <c r="E12" s="228">
        <v>287.27</v>
      </c>
      <c r="F12" s="264"/>
      <c r="G12" s="264"/>
      <c r="H12" s="446"/>
      <c r="I12" s="446">
        <v>229.16</v>
      </c>
      <c r="J12" s="446"/>
      <c r="K12" s="147"/>
      <c r="L12" s="147"/>
      <c r="M12" s="102"/>
      <c r="N12" s="453">
        <v>146.84</v>
      </c>
      <c r="O12" s="91">
        <v>15.85</v>
      </c>
    </row>
    <row r="13" ht="23" customHeight="1" spans="1:15">
      <c r="A13" s="21" t="s">
        <v>172</v>
      </c>
      <c r="B13" s="21" t="s">
        <v>177</v>
      </c>
      <c r="C13" s="264">
        <v>550.72</v>
      </c>
      <c r="D13" s="228">
        <v>257.47</v>
      </c>
      <c r="E13" s="228">
        <v>257.47</v>
      </c>
      <c r="F13" s="264"/>
      <c r="G13" s="264"/>
      <c r="H13" s="446"/>
      <c r="I13" s="446">
        <v>135.61</v>
      </c>
      <c r="J13" s="446"/>
      <c r="K13" s="147"/>
      <c r="L13" s="147"/>
      <c r="M13" s="102"/>
      <c r="N13" s="453">
        <v>157.64</v>
      </c>
      <c r="O13" s="91">
        <v>0</v>
      </c>
    </row>
    <row r="14" ht="23" customHeight="1" spans="1:15">
      <c r="A14" s="21" t="s">
        <v>172</v>
      </c>
      <c r="B14" s="21" t="s">
        <v>178</v>
      </c>
      <c r="C14" s="264">
        <v>271.84</v>
      </c>
      <c r="D14" s="228">
        <v>136.18</v>
      </c>
      <c r="E14" s="228">
        <v>136.18</v>
      </c>
      <c r="F14" s="264"/>
      <c r="G14" s="264"/>
      <c r="H14" s="446">
        <v>48</v>
      </c>
      <c r="I14" s="446">
        <v>73.68</v>
      </c>
      <c r="J14" s="446"/>
      <c r="K14" s="147"/>
      <c r="L14" s="147"/>
      <c r="M14" s="102"/>
      <c r="N14" s="453">
        <v>13.98</v>
      </c>
      <c r="O14" s="91">
        <v>1.5</v>
      </c>
    </row>
    <row r="15" ht="23" customHeight="1" spans="1:15">
      <c r="A15" s="21" t="s">
        <v>172</v>
      </c>
      <c r="B15" s="21" t="s">
        <v>179</v>
      </c>
      <c r="C15" s="264">
        <v>114.55</v>
      </c>
      <c r="D15" s="228">
        <v>20.68</v>
      </c>
      <c r="E15" s="228">
        <v>20.68</v>
      </c>
      <c r="F15" s="264"/>
      <c r="G15" s="264"/>
      <c r="H15" s="446"/>
      <c r="I15" s="446">
        <v>93.87</v>
      </c>
      <c r="J15" s="446"/>
      <c r="K15" s="147"/>
      <c r="L15" s="147"/>
      <c r="M15" s="102"/>
      <c r="N15" s="102"/>
      <c r="O15" s="91">
        <v>60.87</v>
      </c>
    </row>
    <row r="16" ht="23" customHeight="1" spans="1:15">
      <c r="A16" s="21" t="s">
        <v>172</v>
      </c>
      <c r="B16" s="21" t="s">
        <v>180</v>
      </c>
      <c r="C16" s="264">
        <v>69.69</v>
      </c>
      <c r="D16" s="228">
        <v>23.7</v>
      </c>
      <c r="E16" s="228">
        <v>23.7</v>
      </c>
      <c r="F16" s="264"/>
      <c r="G16" s="264"/>
      <c r="H16" s="446"/>
      <c r="I16" s="446">
        <v>45.99</v>
      </c>
      <c r="J16" s="446"/>
      <c r="K16" s="147"/>
      <c r="L16" s="147"/>
      <c r="M16" s="102"/>
      <c r="N16" s="453"/>
      <c r="O16" s="91">
        <v>36.46</v>
      </c>
    </row>
    <row r="17" ht="23" customHeight="1" spans="1:15">
      <c r="A17" s="21" t="s">
        <v>172</v>
      </c>
      <c r="B17" s="21" t="s">
        <v>181</v>
      </c>
      <c r="C17" s="264">
        <v>47.52</v>
      </c>
      <c r="D17" s="228">
        <v>22.39</v>
      </c>
      <c r="E17" s="228">
        <v>22.39</v>
      </c>
      <c r="F17" s="264"/>
      <c r="G17" s="264"/>
      <c r="H17" s="446"/>
      <c r="I17" s="446">
        <v>25.13</v>
      </c>
      <c r="J17" s="446"/>
      <c r="K17" s="147"/>
      <c r="L17" s="147"/>
      <c r="M17" s="102"/>
      <c r="N17" s="453"/>
      <c r="O17" s="91">
        <v>17.31</v>
      </c>
    </row>
    <row r="18" ht="23" customHeight="1" spans="1:15">
      <c r="A18" s="21" t="s">
        <v>172</v>
      </c>
      <c r="B18" s="21" t="s">
        <v>182</v>
      </c>
      <c r="C18" s="264">
        <v>109.39</v>
      </c>
      <c r="D18" s="228">
        <v>24.61</v>
      </c>
      <c r="E18" s="228">
        <v>24.61</v>
      </c>
      <c r="F18" s="264"/>
      <c r="G18" s="264"/>
      <c r="H18" s="446"/>
      <c r="I18" s="446">
        <v>84.78</v>
      </c>
      <c r="J18" s="446"/>
      <c r="K18" s="147"/>
      <c r="L18" s="147"/>
      <c r="M18" s="102"/>
      <c r="N18" s="453"/>
      <c r="O18" s="91">
        <v>7.1</v>
      </c>
    </row>
    <row r="19" ht="23" customHeight="1" spans="1:14">
      <c r="A19" s="21" t="s">
        <v>172</v>
      </c>
      <c r="B19" s="21" t="s">
        <v>183</v>
      </c>
      <c r="C19" s="264">
        <v>55.78</v>
      </c>
      <c r="D19" s="228">
        <v>30.08</v>
      </c>
      <c r="E19" s="228">
        <v>30.08</v>
      </c>
      <c r="F19" s="264"/>
      <c r="G19" s="264"/>
      <c r="H19" s="446"/>
      <c r="I19" s="446">
        <v>25.7</v>
      </c>
      <c r="J19" s="446"/>
      <c r="K19" s="147"/>
      <c r="L19" s="147"/>
      <c r="M19" s="102"/>
      <c r="N19" s="453"/>
    </row>
    <row r="20" ht="23" customHeight="1" spans="1:14">
      <c r="A20" s="21" t="s">
        <v>172</v>
      </c>
      <c r="B20" s="21" t="s">
        <v>184</v>
      </c>
      <c r="C20" s="264">
        <v>118.1</v>
      </c>
      <c r="D20" s="228">
        <v>28.5</v>
      </c>
      <c r="E20" s="228">
        <v>28.5</v>
      </c>
      <c r="F20" s="264"/>
      <c r="G20" s="264"/>
      <c r="H20" s="446"/>
      <c r="I20" s="446">
        <v>89.6</v>
      </c>
      <c r="J20" s="446"/>
      <c r="K20" s="147"/>
      <c r="L20" s="147"/>
      <c r="M20" s="102"/>
      <c r="N20" s="453"/>
    </row>
    <row r="21" ht="23" customHeight="1" spans="1:14">
      <c r="A21" s="21" t="s">
        <v>172</v>
      </c>
      <c r="B21" s="21" t="s">
        <v>185</v>
      </c>
      <c r="C21" s="264">
        <v>85.16</v>
      </c>
      <c r="D21" s="228">
        <v>30.65</v>
      </c>
      <c r="E21" s="228">
        <v>30.65</v>
      </c>
      <c r="F21" s="264"/>
      <c r="G21" s="264"/>
      <c r="H21" s="446"/>
      <c r="I21" s="446">
        <v>54.51</v>
      </c>
      <c r="J21" s="446"/>
      <c r="K21" s="147"/>
      <c r="L21" s="147"/>
      <c r="M21" s="102"/>
      <c r="N21" s="453"/>
    </row>
    <row r="22" ht="23" customHeight="1" spans="1:14">
      <c r="A22" s="21" t="s">
        <v>172</v>
      </c>
      <c r="B22" s="21" t="s">
        <v>186</v>
      </c>
      <c r="C22" s="264">
        <v>50.26</v>
      </c>
      <c r="D22" s="228">
        <v>26.56</v>
      </c>
      <c r="E22" s="228">
        <v>26.56</v>
      </c>
      <c r="F22" s="264"/>
      <c r="G22" s="264"/>
      <c r="H22" s="446"/>
      <c r="I22" s="446">
        <v>23.7</v>
      </c>
      <c r="J22" s="446"/>
      <c r="K22" s="147"/>
      <c r="L22" s="147"/>
      <c r="M22" s="102"/>
      <c r="N22" s="453"/>
    </row>
    <row r="23" ht="23" customHeight="1" spans="1:14">
      <c r="A23" s="21" t="s">
        <v>172</v>
      </c>
      <c r="B23" s="21" t="s">
        <v>187</v>
      </c>
      <c r="C23" s="264">
        <v>76.24</v>
      </c>
      <c r="D23" s="228">
        <v>21.03</v>
      </c>
      <c r="E23" s="228">
        <v>21.03</v>
      </c>
      <c r="F23" s="264"/>
      <c r="G23" s="264"/>
      <c r="H23" s="446"/>
      <c r="I23" s="446">
        <v>55.21</v>
      </c>
      <c r="J23" s="446"/>
      <c r="K23" s="147"/>
      <c r="L23" s="147"/>
      <c r="M23" s="102"/>
      <c r="N23" s="453"/>
    </row>
    <row r="24" ht="23" customHeight="1" spans="1:14">
      <c r="A24" s="21" t="s">
        <v>172</v>
      </c>
      <c r="B24" s="21" t="s">
        <v>188</v>
      </c>
      <c r="C24" s="264">
        <v>63.17</v>
      </c>
      <c r="D24" s="228">
        <v>21.17</v>
      </c>
      <c r="E24" s="228">
        <v>21.17</v>
      </c>
      <c r="F24" s="264"/>
      <c r="G24" s="264"/>
      <c r="H24" s="446"/>
      <c r="I24" s="446">
        <v>42</v>
      </c>
      <c r="J24" s="446"/>
      <c r="K24" s="147"/>
      <c r="L24" s="147"/>
      <c r="M24" s="102"/>
      <c r="N24" s="453"/>
    </row>
    <row r="25" ht="23" customHeight="1" spans="1:14">
      <c r="A25" s="21" t="s">
        <v>172</v>
      </c>
      <c r="B25" s="21" t="s">
        <v>189</v>
      </c>
      <c r="C25" s="264">
        <v>71.5</v>
      </c>
      <c r="D25" s="228">
        <v>30.08</v>
      </c>
      <c r="E25" s="228">
        <v>30.08</v>
      </c>
      <c r="F25" s="264"/>
      <c r="G25" s="264"/>
      <c r="H25" s="446"/>
      <c r="I25" s="446">
        <v>41.42</v>
      </c>
      <c r="J25" s="446"/>
      <c r="K25" s="147"/>
      <c r="L25" s="147"/>
      <c r="M25" s="102"/>
      <c r="N25" s="453"/>
    </row>
    <row r="26" ht="23" customHeight="1" spans="1:14">
      <c r="A26" s="21" t="s">
        <v>172</v>
      </c>
      <c r="B26" s="21" t="s">
        <v>190</v>
      </c>
      <c r="C26" s="264">
        <v>71.73</v>
      </c>
      <c r="D26" s="228">
        <v>30.08</v>
      </c>
      <c r="E26" s="228">
        <v>30.08</v>
      </c>
      <c r="F26" s="264"/>
      <c r="G26" s="264"/>
      <c r="H26" s="446"/>
      <c r="I26" s="446">
        <v>41.65</v>
      </c>
      <c r="J26" s="446"/>
      <c r="K26" s="147"/>
      <c r="L26" s="147"/>
      <c r="M26" s="102"/>
      <c r="N26" s="453"/>
    </row>
    <row r="27" ht="23" customHeight="1" spans="1:14">
      <c r="A27" s="21" t="s">
        <v>172</v>
      </c>
      <c r="B27" s="21" t="s">
        <v>191</v>
      </c>
      <c r="C27" s="264">
        <v>77.08</v>
      </c>
      <c r="D27" s="228">
        <v>30.08</v>
      </c>
      <c r="E27" s="228">
        <v>30.08</v>
      </c>
      <c r="F27" s="264"/>
      <c r="G27" s="264"/>
      <c r="H27" s="446"/>
      <c r="I27" s="446">
        <v>47</v>
      </c>
      <c r="J27" s="446"/>
      <c r="K27" s="147"/>
      <c r="L27" s="147"/>
      <c r="M27" s="102"/>
      <c r="N27" s="453"/>
    </row>
    <row r="28" ht="23" customHeight="1" spans="1:14">
      <c r="A28" s="21" t="s">
        <v>172</v>
      </c>
      <c r="B28" s="21" t="s">
        <v>192</v>
      </c>
      <c r="C28" s="264">
        <v>75.6</v>
      </c>
      <c r="D28" s="228">
        <v>24.67</v>
      </c>
      <c r="E28" s="228">
        <v>24.67</v>
      </c>
      <c r="F28" s="264"/>
      <c r="G28" s="264"/>
      <c r="H28" s="446"/>
      <c r="I28" s="446">
        <v>50.93</v>
      </c>
      <c r="J28" s="446"/>
      <c r="K28" s="147"/>
      <c r="L28" s="147"/>
      <c r="M28" s="102"/>
      <c r="N28" s="453"/>
    </row>
    <row r="29" ht="23" customHeight="1" spans="1:14">
      <c r="A29" s="21" t="s">
        <v>172</v>
      </c>
      <c r="B29" s="21" t="s">
        <v>193</v>
      </c>
      <c r="C29" s="264">
        <v>57.96</v>
      </c>
      <c r="D29" s="228">
        <v>25.58</v>
      </c>
      <c r="E29" s="228">
        <v>25.58</v>
      </c>
      <c r="F29" s="264"/>
      <c r="G29" s="264"/>
      <c r="H29" s="446"/>
      <c r="I29" s="446">
        <v>32.38</v>
      </c>
      <c r="J29" s="446"/>
      <c r="K29" s="147"/>
      <c r="L29" s="147"/>
      <c r="M29" s="102"/>
      <c r="N29" s="453"/>
    </row>
    <row r="30" ht="23" customHeight="1" spans="1:14">
      <c r="A30" s="21" t="s">
        <v>172</v>
      </c>
      <c r="B30" s="21" t="s">
        <v>194</v>
      </c>
      <c r="C30" s="264">
        <v>93.99</v>
      </c>
      <c r="D30" s="228">
        <v>22.07</v>
      </c>
      <c r="E30" s="228">
        <v>22.07</v>
      </c>
      <c r="F30" s="264"/>
      <c r="G30" s="264"/>
      <c r="H30" s="446"/>
      <c r="I30" s="446">
        <v>71.92</v>
      </c>
      <c r="J30" s="446"/>
      <c r="K30" s="147"/>
      <c r="L30" s="147"/>
      <c r="M30" s="102"/>
      <c r="N30" s="453"/>
    </row>
    <row r="31" ht="23" customHeight="1" spans="1:14">
      <c r="A31" s="21" t="s">
        <v>172</v>
      </c>
      <c r="B31" s="21" t="s">
        <v>195</v>
      </c>
      <c r="C31" s="264">
        <v>110.66</v>
      </c>
      <c r="D31" s="228">
        <v>23.75</v>
      </c>
      <c r="E31" s="228">
        <v>23.75</v>
      </c>
      <c r="F31" s="264"/>
      <c r="G31" s="264"/>
      <c r="H31" s="446"/>
      <c r="I31" s="446">
        <v>86.91</v>
      </c>
      <c r="J31" s="446"/>
      <c r="K31" s="147"/>
      <c r="L31" s="147"/>
      <c r="M31" s="102"/>
      <c r="N31" s="453"/>
    </row>
    <row r="32" ht="23" customHeight="1" spans="1:14">
      <c r="A32" s="21" t="s">
        <v>172</v>
      </c>
      <c r="B32" s="21" t="s">
        <v>196</v>
      </c>
      <c r="C32" s="264">
        <v>124.02</v>
      </c>
      <c r="D32" s="228">
        <v>21.5</v>
      </c>
      <c r="E32" s="228">
        <v>21.5</v>
      </c>
      <c r="F32" s="264"/>
      <c r="G32" s="264"/>
      <c r="H32" s="446"/>
      <c r="I32" s="446">
        <v>102.52</v>
      </c>
      <c r="J32" s="446"/>
      <c r="K32" s="147"/>
      <c r="L32" s="147"/>
      <c r="M32" s="102"/>
      <c r="N32" s="453"/>
    </row>
    <row r="33" ht="23" customHeight="1" spans="1:14">
      <c r="A33" s="21" t="s">
        <v>172</v>
      </c>
      <c r="B33" s="21" t="s">
        <v>197</v>
      </c>
      <c r="C33" s="264">
        <v>131.72</v>
      </c>
      <c r="D33" s="228">
        <v>24.14</v>
      </c>
      <c r="E33" s="228">
        <v>24.14</v>
      </c>
      <c r="F33" s="264"/>
      <c r="G33" s="264"/>
      <c r="H33" s="446"/>
      <c r="I33" s="446">
        <v>107.58</v>
      </c>
      <c r="J33" s="446"/>
      <c r="K33" s="147"/>
      <c r="L33" s="147"/>
      <c r="M33" s="102"/>
      <c r="N33" s="453"/>
    </row>
    <row r="34" ht="23" customHeight="1" spans="1:14">
      <c r="A34" s="21" t="s">
        <v>172</v>
      </c>
      <c r="B34" s="21" t="s">
        <v>198</v>
      </c>
      <c r="C34" s="264">
        <v>144.51</v>
      </c>
      <c r="D34" s="228">
        <v>25.6</v>
      </c>
      <c r="E34" s="228">
        <v>25.6</v>
      </c>
      <c r="F34" s="264"/>
      <c r="G34" s="264"/>
      <c r="H34" s="446"/>
      <c r="I34" s="446">
        <v>118.91</v>
      </c>
      <c r="J34" s="446"/>
      <c r="K34" s="147"/>
      <c r="L34" s="147"/>
      <c r="M34" s="102"/>
      <c r="N34" s="453"/>
    </row>
    <row r="35" ht="23" customHeight="1" spans="1:14">
      <c r="A35" s="21" t="s">
        <v>172</v>
      </c>
      <c r="B35" s="21" t="s">
        <v>199</v>
      </c>
      <c r="C35" s="264">
        <v>103.44</v>
      </c>
      <c r="D35" s="228">
        <v>28.73</v>
      </c>
      <c r="E35" s="228">
        <v>28.73</v>
      </c>
      <c r="F35" s="264"/>
      <c r="G35" s="264"/>
      <c r="H35" s="446"/>
      <c r="I35" s="446">
        <v>74.71</v>
      </c>
      <c r="J35" s="446"/>
      <c r="K35" s="147"/>
      <c r="L35" s="147"/>
      <c r="M35" s="102"/>
      <c r="N35" s="453"/>
    </row>
    <row r="36" ht="23" customHeight="1" spans="1:14">
      <c r="A36" s="21" t="s">
        <v>172</v>
      </c>
      <c r="B36" s="21" t="s">
        <v>200</v>
      </c>
      <c r="C36" s="264">
        <v>72.9</v>
      </c>
      <c r="D36" s="228">
        <v>22.74</v>
      </c>
      <c r="E36" s="228">
        <v>22.74</v>
      </c>
      <c r="F36" s="264"/>
      <c r="G36" s="264"/>
      <c r="H36" s="446"/>
      <c r="I36" s="446">
        <v>50.16</v>
      </c>
      <c r="J36" s="446"/>
      <c r="K36" s="147"/>
      <c r="L36" s="147"/>
      <c r="M36" s="102"/>
      <c r="N36" s="453"/>
    </row>
    <row r="37" ht="23" customHeight="1" spans="1:14">
      <c r="A37" s="21" t="s">
        <v>172</v>
      </c>
      <c r="B37" s="21" t="s">
        <v>201</v>
      </c>
      <c r="C37" s="264">
        <v>266.24</v>
      </c>
      <c r="D37" s="228">
        <v>20.24</v>
      </c>
      <c r="E37" s="228">
        <v>20.24</v>
      </c>
      <c r="F37" s="264"/>
      <c r="G37" s="264"/>
      <c r="H37" s="446"/>
      <c r="I37" s="446">
        <v>246</v>
      </c>
      <c r="J37" s="446"/>
      <c r="K37" s="147"/>
      <c r="L37" s="147"/>
      <c r="M37" s="102"/>
      <c r="N37" s="453"/>
    </row>
    <row r="38" ht="23" customHeight="1" spans="1:14">
      <c r="A38" s="21" t="s">
        <v>172</v>
      </c>
      <c r="B38" s="21" t="s">
        <v>202</v>
      </c>
      <c r="C38" s="264">
        <v>108.6</v>
      </c>
      <c r="D38" s="228">
        <v>26.07</v>
      </c>
      <c r="E38" s="228">
        <v>26.07</v>
      </c>
      <c r="F38" s="264"/>
      <c r="G38" s="264"/>
      <c r="H38" s="446"/>
      <c r="I38" s="446">
        <v>82.53</v>
      </c>
      <c r="J38" s="446"/>
      <c r="K38" s="147"/>
      <c r="L38" s="147"/>
      <c r="M38" s="102"/>
      <c r="N38" s="453"/>
    </row>
    <row r="39" ht="23" customHeight="1" spans="1:14">
      <c r="A39" s="21" t="s">
        <v>172</v>
      </c>
      <c r="B39" s="21" t="s">
        <v>203</v>
      </c>
      <c r="C39" s="264">
        <v>104.85</v>
      </c>
      <c r="D39" s="228">
        <v>27.31</v>
      </c>
      <c r="E39" s="228">
        <v>27.31</v>
      </c>
      <c r="F39" s="264"/>
      <c r="G39" s="264"/>
      <c r="H39" s="446"/>
      <c r="I39" s="446">
        <v>77.54</v>
      </c>
      <c r="J39" s="446"/>
      <c r="K39" s="147"/>
      <c r="L39" s="147"/>
      <c r="M39" s="102"/>
      <c r="N39" s="453"/>
    </row>
    <row r="40" ht="23" customHeight="1" spans="1:14">
      <c r="A40" s="21" t="s">
        <v>172</v>
      </c>
      <c r="B40" s="21" t="s">
        <v>204</v>
      </c>
      <c r="C40" s="264">
        <v>42.32</v>
      </c>
      <c r="D40" s="228">
        <v>29.12</v>
      </c>
      <c r="E40" s="228">
        <v>29.12</v>
      </c>
      <c r="F40" s="264"/>
      <c r="G40" s="264"/>
      <c r="H40" s="446"/>
      <c r="I40" s="446">
        <v>13.2</v>
      </c>
      <c r="J40" s="446"/>
      <c r="K40" s="147"/>
      <c r="L40" s="147"/>
      <c r="M40" s="102"/>
      <c r="N40" s="453"/>
    </row>
    <row r="41" ht="23" customHeight="1" spans="1:14">
      <c r="A41" s="21" t="s">
        <v>172</v>
      </c>
      <c r="B41" s="21" t="s">
        <v>205</v>
      </c>
      <c r="C41" s="264">
        <v>178</v>
      </c>
      <c r="D41" s="228">
        <v>33.09</v>
      </c>
      <c r="E41" s="228">
        <v>33.09</v>
      </c>
      <c r="F41" s="264"/>
      <c r="G41" s="264"/>
      <c r="H41" s="446"/>
      <c r="I41" s="446">
        <v>144.91</v>
      </c>
      <c r="J41" s="446"/>
      <c r="K41" s="147"/>
      <c r="L41" s="147"/>
      <c r="M41" s="102"/>
      <c r="N41" s="453"/>
    </row>
    <row r="42" ht="23" customHeight="1" spans="1:14">
      <c r="A42" s="21" t="s">
        <v>172</v>
      </c>
      <c r="B42" s="21" t="s">
        <v>206</v>
      </c>
      <c r="C42" s="264">
        <v>99.14</v>
      </c>
      <c r="D42" s="228">
        <v>28.78</v>
      </c>
      <c r="E42" s="228">
        <v>28.78</v>
      </c>
      <c r="F42" s="264"/>
      <c r="G42" s="264"/>
      <c r="H42" s="446"/>
      <c r="I42" s="446">
        <v>70.36</v>
      </c>
      <c r="J42" s="446"/>
      <c r="K42" s="147"/>
      <c r="L42" s="147"/>
      <c r="M42" s="102"/>
      <c r="N42" s="453"/>
    </row>
    <row r="43" ht="23" customHeight="1" spans="1:14">
      <c r="A43" s="21" t="s">
        <v>172</v>
      </c>
      <c r="B43" s="85" t="s">
        <v>207</v>
      </c>
      <c r="C43" s="228">
        <v>67.08</v>
      </c>
      <c r="D43" s="228">
        <v>20.97</v>
      </c>
      <c r="E43" s="228">
        <v>20.97</v>
      </c>
      <c r="F43" s="228"/>
      <c r="G43" s="228"/>
      <c r="H43" s="242"/>
      <c r="I43" s="242">
        <v>46.11</v>
      </c>
      <c r="J43" s="242"/>
      <c r="K43" s="102"/>
      <c r="L43" s="102"/>
      <c r="M43" s="102"/>
      <c r="N43" s="453"/>
    </row>
    <row r="44" ht="29.1" customHeight="1" spans="1:14">
      <c r="A44" s="397"/>
      <c r="B44" s="397"/>
      <c r="C44" s="407"/>
      <c r="D44" s="406"/>
      <c r="E44" s="435"/>
      <c r="F44" s="407"/>
      <c r="G44" s="407"/>
      <c r="H44" s="447"/>
      <c r="I44" s="447"/>
      <c r="J44" s="447"/>
      <c r="K44" s="455"/>
      <c r="L44" s="455"/>
      <c r="M44" s="439"/>
      <c r="N44" s="456"/>
    </row>
    <row r="45" ht="29.1" customHeight="1" spans="1:14">
      <c r="A45" s="397"/>
      <c r="B45" s="397"/>
      <c r="C45" s="407"/>
      <c r="D45" s="406"/>
      <c r="E45" s="435"/>
      <c r="F45" s="407"/>
      <c r="G45" s="407"/>
      <c r="H45" s="447"/>
      <c r="I45" s="447"/>
      <c r="J45" s="447"/>
      <c r="K45" s="455"/>
      <c r="L45" s="455"/>
      <c r="M45" s="439"/>
      <c r="N45" s="456"/>
    </row>
    <row r="46" ht="29.1" customHeight="1" spans="1:14">
      <c r="A46" s="397"/>
      <c r="B46" s="397"/>
      <c r="C46" s="407"/>
      <c r="D46" s="406"/>
      <c r="E46" s="435"/>
      <c r="F46" s="407"/>
      <c r="G46" s="407"/>
      <c r="H46" s="447"/>
      <c r="I46" s="447"/>
      <c r="J46" s="447"/>
      <c r="K46" s="455"/>
      <c r="L46" s="455"/>
      <c r="M46" s="439"/>
      <c r="N46" s="456"/>
    </row>
    <row r="47" ht="29.1" customHeight="1" spans="1:14">
      <c r="A47" s="397"/>
      <c r="B47" s="397"/>
      <c r="C47" s="407"/>
      <c r="D47" s="406"/>
      <c r="E47" s="435"/>
      <c r="F47" s="407"/>
      <c r="G47" s="407"/>
      <c r="H47" s="447"/>
      <c r="I47" s="447"/>
      <c r="J47" s="447"/>
      <c r="K47" s="455"/>
      <c r="L47" s="455"/>
      <c r="M47" s="439"/>
      <c r="N47" s="456"/>
    </row>
    <row r="48" ht="29.1" customHeight="1" spans="1:14">
      <c r="A48" s="397"/>
      <c r="B48" s="397"/>
      <c r="C48" s="407"/>
      <c r="D48" s="406"/>
      <c r="E48" s="435"/>
      <c r="F48" s="407"/>
      <c r="G48" s="407"/>
      <c r="H48" s="447"/>
      <c r="I48" s="447"/>
      <c r="J48" s="447"/>
      <c r="K48" s="455"/>
      <c r="L48" s="455"/>
      <c r="M48" s="439"/>
      <c r="N48" s="456"/>
    </row>
    <row r="49" ht="29.1" customHeight="1" spans="1:14">
      <c r="A49" s="397"/>
      <c r="B49" s="397"/>
      <c r="C49" s="407"/>
      <c r="D49" s="406"/>
      <c r="E49" s="435"/>
      <c r="F49" s="407"/>
      <c r="G49" s="407"/>
      <c r="H49" s="447"/>
      <c r="I49" s="447"/>
      <c r="J49" s="447"/>
      <c r="K49" s="455"/>
      <c r="L49" s="455"/>
      <c r="M49" s="439"/>
      <c r="N49" s="456"/>
    </row>
    <row r="50" ht="29.1" customHeight="1" spans="1:14">
      <c r="A50" s="397"/>
      <c r="B50" s="397"/>
      <c r="C50" s="407"/>
      <c r="D50" s="406"/>
      <c r="E50" s="435"/>
      <c r="F50" s="407"/>
      <c r="G50" s="407"/>
      <c r="H50" s="447"/>
      <c r="I50" s="447"/>
      <c r="J50" s="447"/>
      <c r="K50" s="455"/>
      <c r="L50" s="455"/>
      <c r="M50" s="439"/>
      <c r="N50" s="456"/>
    </row>
    <row r="51" ht="29.1" customHeight="1" spans="1:14">
      <c r="A51" s="397"/>
      <c r="B51" s="397"/>
      <c r="C51" s="407"/>
      <c r="D51" s="406"/>
      <c r="E51" s="435"/>
      <c r="F51" s="407"/>
      <c r="G51" s="407"/>
      <c r="H51" s="447"/>
      <c r="I51" s="447"/>
      <c r="J51" s="447"/>
      <c r="K51" s="455"/>
      <c r="L51" s="455"/>
      <c r="M51" s="439"/>
      <c r="N51" s="456"/>
    </row>
    <row r="52" ht="29.1" customHeight="1" spans="1:14">
      <c r="A52" s="397"/>
      <c r="B52" s="397"/>
      <c r="C52" s="407">
        <f>SUM(D52,G52,H52,I52,J52,K52,L52,M52,N52)</f>
        <v>0</v>
      </c>
      <c r="D52" s="406">
        <f>SUM(E52:F52)</f>
        <v>0</v>
      </c>
      <c r="E52" s="435"/>
      <c r="F52" s="407"/>
      <c r="G52" s="407"/>
      <c r="H52" s="447"/>
      <c r="I52" s="447"/>
      <c r="J52" s="447"/>
      <c r="K52" s="455"/>
      <c r="L52" s="455"/>
      <c r="M52" s="439"/>
      <c r="N52" s="456"/>
    </row>
    <row r="53" ht="29.1" customHeight="1" spans="1:14">
      <c r="A53" s="397"/>
      <c r="B53" s="397"/>
      <c r="C53" s="407">
        <f>SUM(D53,G53,H53,I53,J53,K53,L53,M53,N53)</f>
        <v>0</v>
      </c>
      <c r="D53" s="406">
        <f>SUM(E53:F53)</f>
        <v>0</v>
      </c>
      <c r="E53" s="435"/>
      <c r="F53" s="407"/>
      <c r="G53" s="407"/>
      <c r="H53" s="447"/>
      <c r="I53" s="447"/>
      <c r="J53" s="447"/>
      <c r="K53" s="455"/>
      <c r="L53" s="455"/>
      <c r="M53" s="439"/>
      <c r="N53" s="456"/>
    </row>
    <row r="54" customHeight="1" spans="1:14">
      <c r="A54" s="440"/>
      <c r="B54" s="440"/>
      <c r="C54" s="440"/>
      <c r="D54" s="440"/>
      <c r="E54" s="440"/>
      <c r="F54" s="440"/>
      <c r="G54" s="440"/>
      <c r="H54" s="448"/>
      <c r="I54" s="448"/>
      <c r="J54" s="448"/>
      <c r="K54" s="440"/>
      <c r="L54" s="440"/>
      <c r="M54" s="440"/>
      <c r="N54" s="457"/>
    </row>
    <row r="55" customHeight="1" spans="1:14">
      <c r="A55" s="440"/>
      <c r="B55" s="440"/>
      <c r="C55" s="440"/>
      <c r="D55" s="440"/>
      <c r="E55" s="440"/>
      <c r="F55" s="440"/>
      <c r="G55" s="440"/>
      <c r="H55" s="448"/>
      <c r="I55" s="448"/>
      <c r="J55" s="448"/>
      <c r="K55" s="440"/>
      <c r="L55" s="440"/>
      <c r="M55" s="440"/>
      <c r="N55" s="457"/>
    </row>
  </sheetData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" bottom="0.47" header="0.39" footer="0.39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showGridLines="0" showZeros="0" zoomScaleSheetLayoutView="60" workbookViewId="0">
      <pane ySplit="6" topLeftCell="A7" activePane="bottomLeft" state="frozen"/>
      <selection/>
      <selection pane="bottomLeft" activeCell="G20" sqref="G20"/>
    </sheetView>
  </sheetViews>
  <sheetFormatPr defaultColWidth="6.83333333333333" defaultRowHeight="23.1" customHeight="1"/>
  <cols>
    <col min="1" max="3" width="5.33333333333333" style="91" customWidth="1"/>
    <col min="4" max="4" width="9.16666666666667" style="91" customWidth="1"/>
    <col min="5" max="5" width="43.5" style="91" customWidth="1"/>
    <col min="6" max="6" width="16.3333333333333" style="91" customWidth="1"/>
    <col min="7" max="7" width="9.16666666666667" style="91" customWidth="1"/>
    <col min="8" max="8" width="11.3333333333333" style="91" customWidth="1"/>
    <col min="9" max="9" width="9" style="91" customWidth="1"/>
    <col min="10" max="10" width="9.5" style="91" customWidth="1"/>
    <col min="11" max="11" width="10.6666666666667" style="91" customWidth="1"/>
    <col min="12" max="12" width="12.8333333333333" style="91" customWidth="1"/>
    <col min="13" max="13" width="10.3333333333333" style="91" customWidth="1"/>
    <col min="14" max="14" width="8.33333333333333" style="91" customWidth="1"/>
    <col min="15" max="15" width="6.16666666666667" style="91" customWidth="1"/>
    <col min="16" max="16" width="9" style="91" customWidth="1"/>
    <col min="17" max="17" width="10.6666666666667" style="91" customWidth="1"/>
    <col min="18" max="18" width="6.83333333333333" style="91" customWidth="1"/>
    <col min="19" max="19" width="10.5" style="269" customWidth="1"/>
    <col min="20" max="20" width="14" style="269" customWidth="1"/>
    <col min="21" max="248" width="6.83333333333333" style="91" customWidth="1"/>
    <col min="249" max="251" width="6.83333333333333" style="163" customWidth="1"/>
  </cols>
  <sheetData>
    <row r="1" customHeight="1" spans="2:17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Q1" s="171" t="s">
        <v>20</v>
      </c>
    </row>
    <row r="2" customHeight="1" spans="1:18">
      <c r="A2" s="68" t="s">
        <v>208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115"/>
    </row>
    <row r="3" customHeight="1" spans="1:18">
      <c r="A3" s="424"/>
      <c r="B3" s="424"/>
      <c r="C3" s="424"/>
      <c r="D3" s="425"/>
      <c r="E3" s="69"/>
      <c r="F3" s="425"/>
      <c r="G3" s="70"/>
      <c r="H3" s="70"/>
      <c r="I3" s="70"/>
      <c r="J3" s="70"/>
      <c r="K3" s="425"/>
      <c r="L3" s="425"/>
      <c r="M3" s="70"/>
      <c r="N3" s="70"/>
      <c r="P3" s="108" t="s">
        <v>153</v>
      </c>
      <c r="Q3" s="108"/>
      <c r="R3" s="70"/>
    </row>
    <row r="4" ht="24.75" customHeight="1" spans="1:17">
      <c r="A4" s="73" t="s">
        <v>209</v>
      </c>
      <c r="B4" s="73"/>
      <c r="C4" s="73"/>
      <c r="D4" s="426" t="s">
        <v>154</v>
      </c>
      <c r="E4" s="10" t="s">
        <v>210</v>
      </c>
      <c r="F4" s="258" t="s">
        <v>211</v>
      </c>
      <c r="G4" s="8" t="s">
        <v>157</v>
      </c>
      <c r="H4" s="8"/>
      <c r="I4" s="8"/>
      <c r="J4" s="284" t="s">
        <v>158</v>
      </c>
      <c r="K4" s="96" t="s">
        <v>159</v>
      </c>
      <c r="L4" s="270" t="s">
        <v>160</v>
      </c>
      <c r="M4" s="270"/>
      <c r="N4" s="96" t="s">
        <v>161</v>
      </c>
      <c r="O4" s="73" t="s">
        <v>162</v>
      </c>
      <c r="P4" s="129" t="s">
        <v>163</v>
      </c>
      <c r="Q4" s="129" t="s">
        <v>164</v>
      </c>
    </row>
    <row r="5" ht="24.75" customHeight="1" spans="1:17">
      <c r="A5" s="73"/>
      <c r="B5" s="73"/>
      <c r="C5" s="73"/>
      <c r="D5" s="426"/>
      <c r="E5" s="10"/>
      <c r="F5" s="172"/>
      <c r="G5" s="209" t="s">
        <v>212</v>
      </c>
      <c r="H5" s="233" t="s">
        <v>166</v>
      </c>
      <c r="I5" s="12" t="s">
        <v>167</v>
      </c>
      <c r="J5" s="8"/>
      <c r="K5" s="96"/>
      <c r="L5" s="270"/>
      <c r="M5" s="270"/>
      <c r="N5" s="96"/>
      <c r="O5" s="73"/>
      <c r="P5" s="73"/>
      <c r="Q5" s="73"/>
    </row>
    <row r="6" ht="39" customHeight="1" spans="1:17">
      <c r="A6" s="427" t="s">
        <v>213</v>
      </c>
      <c r="B6" s="427" t="s">
        <v>214</v>
      </c>
      <c r="C6" s="427" t="s">
        <v>215</v>
      </c>
      <c r="D6" s="426"/>
      <c r="E6" s="10"/>
      <c r="F6" s="172"/>
      <c r="G6" s="45"/>
      <c r="H6" s="47"/>
      <c r="I6" s="8"/>
      <c r="J6" s="8"/>
      <c r="K6" s="96"/>
      <c r="L6" s="270" t="s">
        <v>168</v>
      </c>
      <c r="M6" s="96" t="s">
        <v>169</v>
      </c>
      <c r="N6" s="96"/>
      <c r="O6" s="73"/>
      <c r="P6" s="73"/>
      <c r="Q6" s="73"/>
    </row>
    <row r="7" ht="29.25" customHeight="1" spans="1:17">
      <c r="A7" s="120" t="s">
        <v>170</v>
      </c>
      <c r="B7" s="120" t="s">
        <v>170</v>
      </c>
      <c r="C7" s="120" t="s">
        <v>170</v>
      </c>
      <c r="D7" s="120" t="s">
        <v>170</v>
      </c>
      <c r="E7" s="234" t="s">
        <v>170</v>
      </c>
      <c r="F7" s="134">
        <v>1</v>
      </c>
      <c r="G7" s="134">
        <v>2</v>
      </c>
      <c r="H7" s="120">
        <v>3</v>
      </c>
      <c r="I7" s="74">
        <v>4</v>
      </c>
      <c r="J7" s="120">
        <v>5</v>
      </c>
      <c r="K7" s="134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</row>
    <row r="8" ht="29.25" customHeight="1" spans="1:17">
      <c r="A8" s="428"/>
      <c r="B8" s="428"/>
      <c r="C8" s="120"/>
      <c r="D8" s="429"/>
      <c r="E8" s="78" t="s">
        <v>171</v>
      </c>
      <c r="F8" s="75">
        <v>7178.78</v>
      </c>
      <c r="G8" s="75">
        <v>0</v>
      </c>
      <c r="H8" s="75">
        <v>2069.14</v>
      </c>
      <c r="I8" s="75">
        <v>0</v>
      </c>
      <c r="J8" s="75">
        <v>0</v>
      </c>
      <c r="K8" s="75">
        <v>48</v>
      </c>
      <c r="L8" s="75">
        <v>4177.85</v>
      </c>
      <c r="M8" s="75">
        <v>0</v>
      </c>
      <c r="N8" s="75">
        <v>0</v>
      </c>
      <c r="O8" s="75">
        <v>0</v>
      </c>
      <c r="P8" s="75">
        <v>0</v>
      </c>
      <c r="Q8" s="75">
        <v>883.79</v>
      </c>
    </row>
    <row r="9" ht="29.25" customHeight="1" spans="1:17">
      <c r="A9" s="323">
        <v>201</v>
      </c>
      <c r="B9" s="323"/>
      <c r="C9" s="324"/>
      <c r="D9" s="155" t="s">
        <v>172</v>
      </c>
      <c r="E9" s="325" t="s">
        <v>216</v>
      </c>
      <c r="F9" s="75">
        <v>2814.23</v>
      </c>
      <c r="G9" s="75">
        <v>0</v>
      </c>
      <c r="H9" s="430">
        <v>556.73</v>
      </c>
      <c r="I9" s="430">
        <v>0</v>
      </c>
      <c r="J9" s="430">
        <v>0</v>
      </c>
      <c r="K9" s="430">
        <v>0</v>
      </c>
      <c r="L9" s="430">
        <v>1692.17</v>
      </c>
      <c r="M9" s="430">
        <v>0</v>
      </c>
      <c r="N9" s="430">
        <v>0</v>
      </c>
      <c r="O9" s="430">
        <v>0</v>
      </c>
      <c r="P9" s="430">
        <v>0</v>
      </c>
      <c r="Q9" s="430">
        <v>565.33</v>
      </c>
    </row>
    <row r="10" ht="29.25" customHeight="1" spans="1:17">
      <c r="A10" s="323">
        <v>201</v>
      </c>
      <c r="B10" s="323" t="s">
        <v>217</v>
      </c>
      <c r="C10" s="324"/>
      <c r="D10" s="155" t="s">
        <v>172</v>
      </c>
      <c r="E10" s="325" t="s">
        <v>218</v>
      </c>
      <c r="F10" s="75">
        <v>2609.63</v>
      </c>
      <c r="G10" s="75"/>
      <c r="H10" s="430">
        <v>425.79</v>
      </c>
      <c r="I10" s="430"/>
      <c r="J10" s="430"/>
      <c r="K10" s="430"/>
      <c r="L10" s="430">
        <v>1630.64</v>
      </c>
      <c r="M10" s="96"/>
      <c r="N10" s="96"/>
      <c r="O10" s="96"/>
      <c r="P10" s="96"/>
      <c r="Q10" s="96">
        <v>553.2</v>
      </c>
    </row>
    <row r="11" ht="27" customHeight="1" spans="1:17">
      <c r="A11" s="21" t="s">
        <v>219</v>
      </c>
      <c r="B11" s="21" t="s">
        <v>217</v>
      </c>
      <c r="C11" s="85" t="s">
        <v>220</v>
      </c>
      <c r="D11" s="155" t="s">
        <v>172</v>
      </c>
      <c r="E11" s="146" t="s">
        <v>221</v>
      </c>
      <c r="F11" s="75">
        <v>2609.63</v>
      </c>
      <c r="G11" s="75"/>
      <c r="H11" s="430">
        <v>425.79</v>
      </c>
      <c r="I11" s="430"/>
      <c r="J11" s="430"/>
      <c r="K11" s="430"/>
      <c r="L11" s="430">
        <v>1630.64</v>
      </c>
      <c r="M11" s="96"/>
      <c r="N11" s="96"/>
      <c r="O11" s="96"/>
      <c r="P11" s="96"/>
      <c r="Q11" s="96">
        <v>553.2</v>
      </c>
    </row>
    <row r="12" ht="27" customHeight="1" spans="1:17">
      <c r="A12" s="21" t="s">
        <v>219</v>
      </c>
      <c r="B12" s="21" t="s">
        <v>222</v>
      </c>
      <c r="C12" s="85"/>
      <c r="D12" s="155" t="s">
        <v>172</v>
      </c>
      <c r="E12" s="146" t="s">
        <v>223</v>
      </c>
      <c r="F12" s="75">
        <v>63.67</v>
      </c>
      <c r="G12" s="430"/>
      <c r="H12" s="430">
        <v>48.43</v>
      </c>
      <c r="I12" s="430"/>
      <c r="J12" s="430"/>
      <c r="K12" s="430"/>
      <c r="L12" s="430">
        <v>11</v>
      </c>
      <c r="M12" s="96"/>
      <c r="N12" s="96"/>
      <c r="O12" s="96"/>
      <c r="P12" s="96"/>
      <c r="Q12" s="96">
        <v>4.24</v>
      </c>
    </row>
    <row r="13" ht="27" customHeight="1" spans="1:17">
      <c r="A13" s="21" t="s">
        <v>219</v>
      </c>
      <c r="B13" s="21" t="s">
        <v>222</v>
      </c>
      <c r="C13" s="85" t="s">
        <v>220</v>
      </c>
      <c r="D13" s="155" t="s">
        <v>172</v>
      </c>
      <c r="E13" s="146" t="s">
        <v>224</v>
      </c>
      <c r="F13" s="75">
        <v>63.67</v>
      </c>
      <c r="G13" s="430"/>
      <c r="H13" s="430">
        <v>48.43</v>
      </c>
      <c r="I13" s="430"/>
      <c r="J13" s="430"/>
      <c r="K13" s="430"/>
      <c r="L13" s="430">
        <v>11</v>
      </c>
      <c r="M13" s="96"/>
      <c r="N13" s="96"/>
      <c r="O13" s="96"/>
      <c r="P13" s="96"/>
      <c r="Q13" s="96">
        <v>4.24</v>
      </c>
    </row>
    <row r="14" ht="27" customHeight="1" spans="1:17">
      <c r="A14" s="21" t="s">
        <v>219</v>
      </c>
      <c r="B14" s="21" t="s">
        <v>225</v>
      </c>
      <c r="C14" s="85"/>
      <c r="D14" s="155" t="s">
        <v>172</v>
      </c>
      <c r="E14" s="146" t="s">
        <v>226</v>
      </c>
      <c r="F14" s="75">
        <v>140.93</v>
      </c>
      <c r="G14" s="75"/>
      <c r="H14" s="430">
        <v>82.51</v>
      </c>
      <c r="I14" s="430"/>
      <c r="J14" s="430"/>
      <c r="K14" s="430"/>
      <c r="L14" s="430">
        <v>50.53</v>
      </c>
      <c r="M14" s="96"/>
      <c r="N14" s="96"/>
      <c r="O14" s="96"/>
      <c r="P14" s="96"/>
      <c r="Q14" s="96">
        <v>7.89</v>
      </c>
    </row>
    <row r="15" ht="27" customHeight="1" spans="1:17">
      <c r="A15" s="21" t="s">
        <v>219</v>
      </c>
      <c r="B15" s="21" t="s">
        <v>225</v>
      </c>
      <c r="C15" s="85" t="s">
        <v>225</v>
      </c>
      <c r="D15" s="155" t="s">
        <v>172</v>
      </c>
      <c r="E15" s="146" t="s">
        <v>227</v>
      </c>
      <c r="F15" s="75">
        <v>140.93</v>
      </c>
      <c r="G15" s="75"/>
      <c r="H15" s="430">
        <v>82.51</v>
      </c>
      <c r="I15" s="430"/>
      <c r="J15" s="430"/>
      <c r="K15" s="430"/>
      <c r="L15" s="430">
        <v>50.53</v>
      </c>
      <c r="M15" s="96"/>
      <c r="N15" s="96"/>
      <c r="O15" s="96"/>
      <c r="P15" s="96"/>
      <c r="Q15" s="96">
        <v>7.89</v>
      </c>
    </row>
    <row r="16" ht="27" customHeight="1" spans="1:17">
      <c r="A16" s="21" t="s">
        <v>228</v>
      </c>
      <c r="B16" s="21"/>
      <c r="C16" s="85"/>
      <c r="D16" s="155" t="s">
        <v>172</v>
      </c>
      <c r="E16" s="146" t="s">
        <v>229</v>
      </c>
      <c r="F16" s="75">
        <v>159.2</v>
      </c>
      <c r="G16" s="75">
        <v>0</v>
      </c>
      <c r="H16" s="430">
        <v>65.33</v>
      </c>
      <c r="I16" s="430">
        <v>0</v>
      </c>
      <c r="J16" s="430">
        <v>0</v>
      </c>
      <c r="K16" s="430">
        <v>0</v>
      </c>
      <c r="L16" s="430">
        <v>93.87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</row>
    <row r="17" ht="27" customHeight="1" spans="1:17">
      <c r="A17" s="21" t="s">
        <v>228</v>
      </c>
      <c r="B17" s="21" t="s">
        <v>230</v>
      </c>
      <c r="C17" s="85"/>
      <c r="D17" s="155" t="s">
        <v>172</v>
      </c>
      <c r="E17" s="146" t="s">
        <v>231</v>
      </c>
      <c r="F17" s="75">
        <v>44.65</v>
      </c>
      <c r="G17" s="75">
        <v>0</v>
      </c>
      <c r="H17" s="430">
        <v>44.65</v>
      </c>
      <c r="I17" s="430">
        <v>0</v>
      </c>
      <c r="J17" s="430">
        <v>0</v>
      </c>
      <c r="K17" s="430">
        <v>0</v>
      </c>
      <c r="L17" s="430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</row>
    <row r="18" ht="27" customHeight="1" spans="1:17">
      <c r="A18" s="21" t="s">
        <v>228</v>
      </c>
      <c r="B18" s="21" t="s">
        <v>230</v>
      </c>
      <c r="C18" s="85" t="s">
        <v>220</v>
      </c>
      <c r="D18" s="155" t="s">
        <v>172</v>
      </c>
      <c r="E18" s="146" t="s">
        <v>232</v>
      </c>
      <c r="F18" s="75">
        <v>10.36</v>
      </c>
      <c r="G18" s="430"/>
      <c r="H18" s="430">
        <v>10.36</v>
      </c>
      <c r="I18" s="430"/>
      <c r="J18" s="430"/>
      <c r="K18" s="430"/>
      <c r="L18" s="430"/>
      <c r="M18" s="96"/>
      <c r="N18" s="96"/>
      <c r="O18" s="96"/>
      <c r="P18" s="96"/>
      <c r="Q18" s="96"/>
    </row>
    <row r="19" ht="27" customHeight="1" spans="1:17">
      <c r="A19" s="21" t="s">
        <v>228</v>
      </c>
      <c r="B19" s="21" t="s">
        <v>230</v>
      </c>
      <c r="C19" s="85" t="s">
        <v>230</v>
      </c>
      <c r="D19" s="155" t="s">
        <v>172</v>
      </c>
      <c r="E19" s="146" t="s">
        <v>233</v>
      </c>
      <c r="F19" s="75">
        <v>34.29</v>
      </c>
      <c r="G19" s="75"/>
      <c r="H19" s="430">
        <v>34.29</v>
      </c>
      <c r="I19" s="430"/>
      <c r="J19" s="430"/>
      <c r="K19" s="430"/>
      <c r="L19" s="430"/>
      <c r="M19" s="96"/>
      <c r="N19" s="96"/>
      <c r="O19" s="96"/>
      <c r="P19" s="96"/>
      <c r="Q19" s="96"/>
    </row>
    <row r="20" ht="27" customHeight="1" spans="1:17">
      <c r="A20" s="21" t="s">
        <v>228</v>
      </c>
      <c r="B20" s="21" t="s">
        <v>234</v>
      </c>
      <c r="C20" s="85"/>
      <c r="D20" s="155" t="s">
        <v>172</v>
      </c>
      <c r="E20" s="146" t="s">
        <v>235</v>
      </c>
      <c r="F20" s="75">
        <v>114.55</v>
      </c>
      <c r="G20" s="430"/>
      <c r="H20" s="430">
        <v>20.68</v>
      </c>
      <c r="I20" s="436"/>
      <c r="J20" s="436"/>
      <c r="K20" s="436"/>
      <c r="L20" s="430">
        <v>93.87</v>
      </c>
      <c r="M20" s="102"/>
      <c r="N20" s="102"/>
      <c r="O20" s="102"/>
      <c r="P20" s="102"/>
      <c r="Q20" s="102"/>
    </row>
    <row r="21" ht="27" customHeight="1" spans="1:17">
      <c r="A21" s="21" t="s">
        <v>228</v>
      </c>
      <c r="B21" s="21" t="s">
        <v>234</v>
      </c>
      <c r="C21" s="85" t="s">
        <v>236</v>
      </c>
      <c r="D21" s="155" t="s">
        <v>172</v>
      </c>
      <c r="E21" s="146" t="s">
        <v>237</v>
      </c>
      <c r="F21" s="75">
        <v>114.55</v>
      </c>
      <c r="G21" s="430"/>
      <c r="H21" s="430">
        <v>20.68</v>
      </c>
      <c r="I21" s="436"/>
      <c r="J21" s="436"/>
      <c r="K21" s="436"/>
      <c r="L21" s="430">
        <v>93.87</v>
      </c>
      <c r="M21" s="102"/>
      <c r="N21" s="102"/>
      <c r="O21" s="102"/>
      <c r="P21" s="102"/>
      <c r="Q21" s="102"/>
    </row>
    <row r="22" ht="27" customHeight="1" spans="1:17">
      <c r="A22" s="21" t="s">
        <v>238</v>
      </c>
      <c r="B22" s="21"/>
      <c r="C22" s="85"/>
      <c r="D22" s="155" t="s">
        <v>172</v>
      </c>
      <c r="E22" s="146" t="s">
        <v>239</v>
      </c>
      <c r="F22" s="75">
        <v>18.4</v>
      </c>
      <c r="G22" s="75"/>
      <c r="H22" s="430">
        <v>18.4</v>
      </c>
      <c r="I22" s="430"/>
      <c r="J22" s="430"/>
      <c r="K22" s="430"/>
      <c r="L22" s="430"/>
      <c r="M22" s="98"/>
      <c r="N22" s="96"/>
      <c r="O22" s="96"/>
      <c r="P22" s="96"/>
      <c r="Q22" s="96"/>
    </row>
    <row r="23" ht="27" customHeight="1" spans="1:17">
      <c r="A23" s="21" t="s">
        <v>238</v>
      </c>
      <c r="B23" s="21" t="s">
        <v>240</v>
      </c>
      <c r="C23" s="85"/>
      <c r="D23" s="155" t="s">
        <v>172</v>
      </c>
      <c r="E23" s="146" t="s">
        <v>241</v>
      </c>
      <c r="F23" s="75">
        <v>18.4</v>
      </c>
      <c r="G23" s="75"/>
      <c r="H23" s="430">
        <v>18.4</v>
      </c>
      <c r="I23" s="430"/>
      <c r="J23" s="430"/>
      <c r="K23" s="430"/>
      <c r="L23" s="430"/>
      <c r="M23" s="98"/>
      <c r="N23" s="96"/>
      <c r="O23" s="96"/>
      <c r="P23" s="96"/>
      <c r="Q23" s="96"/>
    </row>
    <row r="24" ht="27" customHeight="1" spans="1:17">
      <c r="A24" s="21" t="s">
        <v>238</v>
      </c>
      <c r="B24" s="21" t="s">
        <v>240</v>
      </c>
      <c r="C24" s="85" t="s">
        <v>220</v>
      </c>
      <c r="D24" s="155" t="s">
        <v>172</v>
      </c>
      <c r="E24" s="146" t="s">
        <v>242</v>
      </c>
      <c r="F24" s="75">
        <v>18.4</v>
      </c>
      <c r="G24" s="75"/>
      <c r="H24" s="430">
        <v>18.4</v>
      </c>
      <c r="I24" s="430"/>
      <c r="J24" s="430"/>
      <c r="K24" s="430"/>
      <c r="L24" s="430"/>
      <c r="M24" s="98"/>
      <c r="N24" s="96"/>
      <c r="O24" s="96"/>
      <c r="P24" s="96"/>
      <c r="Q24" s="96"/>
    </row>
    <row r="25" ht="27" customHeight="1" spans="1:17">
      <c r="A25" s="21" t="s">
        <v>243</v>
      </c>
      <c r="B25" s="21"/>
      <c r="C25" s="85"/>
      <c r="D25" s="155" t="s">
        <v>172</v>
      </c>
      <c r="E25" s="146" t="s">
        <v>244</v>
      </c>
      <c r="F25" s="75">
        <v>271.84</v>
      </c>
      <c r="G25" s="430"/>
      <c r="H25" s="430">
        <v>136.18</v>
      </c>
      <c r="I25" s="430"/>
      <c r="J25" s="437"/>
      <c r="K25" s="430">
        <v>48</v>
      </c>
      <c r="L25" s="430">
        <v>73.68</v>
      </c>
      <c r="M25" s="96"/>
      <c r="N25" s="96"/>
      <c r="O25" s="96"/>
      <c r="P25" s="96"/>
      <c r="Q25" s="96">
        <v>13.98</v>
      </c>
    </row>
    <row r="26" ht="27" customHeight="1" spans="1:17">
      <c r="A26" s="21" t="s">
        <v>243</v>
      </c>
      <c r="B26" s="21" t="s">
        <v>225</v>
      </c>
      <c r="C26" s="85"/>
      <c r="D26" s="155" t="s">
        <v>172</v>
      </c>
      <c r="E26" s="146" t="s">
        <v>245</v>
      </c>
      <c r="F26" s="75">
        <v>271.84</v>
      </c>
      <c r="G26" s="430"/>
      <c r="H26" s="430">
        <v>136.18</v>
      </c>
      <c r="I26" s="430"/>
      <c r="J26" s="437"/>
      <c r="K26" s="430">
        <v>48</v>
      </c>
      <c r="L26" s="430">
        <v>73.68</v>
      </c>
      <c r="M26" s="96"/>
      <c r="N26" s="96"/>
      <c r="O26" s="96"/>
      <c r="P26" s="96"/>
      <c r="Q26" s="96">
        <v>13.98</v>
      </c>
    </row>
    <row r="27" ht="27" customHeight="1" spans="1:21">
      <c r="A27" s="21" t="s">
        <v>243</v>
      </c>
      <c r="B27" s="21" t="s">
        <v>225</v>
      </c>
      <c r="C27" s="85" t="s">
        <v>225</v>
      </c>
      <c r="D27" s="155" t="s">
        <v>172</v>
      </c>
      <c r="E27" s="146" t="s">
        <v>246</v>
      </c>
      <c r="F27" s="75">
        <v>271.84</v>
      </c>
      <c r="G27" s="430"/>
      <c r="H27" s="430">
        <v>136.18</v>
      </c>
      <c r="I27" s="430"/>
      <c r="J27" s="437"/>
      <c r="K27" s="430">
        <v>48</v>
      </c>
      <c r="L27" s="430">
        <v>73.68</v>
      </c>
      <c r="M27" s="96"/>
      <c r="N27" s="96"/>
      <c r="O27" s="96"/>
      <c r="P27" s="96"/>
      <c r="Q27" s="96">
        <v>13.98</v>
      </c>
      <c r="U27" s="91" t="s">
        <v>247</v>
      </c>
    </row>
    <row r="28" ht="27" customHeight="1" spans="1:17">
      <c r="A28" s="21" t="s">
        <v>248</v>
      </c>
      <c r="B28" s="21"/>
      <c r="C28" s="85"/>
      <c r="D28" s="155" t="s">
        <v>172</v>
      </c>
      <c r="E28" s="146" t="s">
        <v>249</v>
      </c>
      <c r="F28" s="75">
        <v>3890.64</v>
      </c>
      <c r="G28" s="75">
        <v>0</v>
      </c>
      <c r="H28" s="430">
        <v>1268.03</v>
      </c>
      <c r="I28" s="430">
        <v>0</v>
      </c>
      <c r="J28" s="430">
        <v>0</v>
      </c>
      <c r="K28" s="430">
        <v>0</v>
      </c>
      <c r="L28" s="430">
        <v>2318.13</v>
      </c>
      <c r="M28" s="430">
        <v>0</v>
      </c>
      <c r="N28" s="430">
        <v>0</v>
      </c>
      <c r="O28" s="430">
        <v>0</v>
      </c>
      <c r="P28" s="430">
        <v>0</v>
      </c>
      <c r="Q28" s="430">
        <v>304.48</v>
      </c>
    </row>
    <row r="29" ht="27" customHeight="1" spans="1:17">
      <c r="A29" s="21" t="s">
        <v>248</v>
      </c>
      <c r="B29" s="21" t="s">
        <v>220</v>
      </c>
      <c r="C29" s="85"/>
      <c r="D29" s="155" t="s">
        <v>172</v>
      </c>
      <c r="E29" s="146" t="s">
        <v>250</v>
      </c>
      <c r="F29" s="75">
        <v>1213.99</v>
      </c>
      <c r="G29" s="75">
        <v>0</v>
      </c>
      <c r="H29" s="430">
        <v>544.74</v>
      </c>
      <c r="I29" s="430">
        <v>0</v>
      </c>
      <c r="J29" s="430">
        <v>0</v>
      </c>
      <c r="K29" s="430">
        <v>0</v>
      </c>
      <c r="L29" s="430">
        <v>364.77</v>
      </c>
      <c r="M29" s="430">
        <v>0</v>
      </c>
      <c r="N29" s="430">
        <v>0</v>
      </c>
      <c r="O29" s="430">
        <v>0</v>
      </c>
      <c r="P29" s="430">
        <v>0</v>
      </c>
      <c r="Q29" s="430">
        <v>304.48</v>
      </c>
    </row>
    <row r="30" ht="27" customHeight="1" spans="1:17">
      <c r="A30" s="21" t="s">
        <v>248</v>
      </c>
      <c r="B30" s="21" t="s">
        <v>220</v>
      </c>
      <c r="C30" s="85" t="s">
        <v>251</v>
      </c>
      <c r="D30" s="155" t="s">
        <v>172</v>
      </c>
      <c r="E30" s="146" t="s">
        <v>252</v>
      </c>
      <c r="F30" s="75">
        <v>663.27</v>
      </c>
      <c r="G30" s="430"/>
      <c r="H30" s="430">
        <v>287.27</v>
      </c>
      <c r="I30" s="430"/>
      <c r="J30" s="437"/>
      <c r="K30" s="430"/>
      <c r="L30" s="430">
        <v>229.16</v>
      </c>
      <c r="M30" s="96"/>
      <c r="N30" s="96"/>
      <c r="O30" s="96"/>
      <c r="P30" s="96"/>
      <c r="Q30" s="96">
        <v>146.84</v>
      </c>
    </row>
    <row r="31" ht="27" customHeight="1" spans="1:17">
      <c r="A31" s="21" t="s">
        <v>248</v>
      </c>
      <c r="B31" s="21" t="s">
        <v>220</v>
      </c>
      <c r="C31" s="85" t="s">
        <v>251</v>
      </c>
      <c r="D31" s="155" t="s">
        <v>172</v>
      </c>
      <c r="E31" s="146" t="s">
        <v>253</v>
      </c>
      <c r="F31" s="75">
        <v>550.72</v>
      </c>
      <c r="G31" s="430"/>
      <c r="H31" s="430">
        <v>257.47</v>
      </c>
      <c r="I31" s="430"/>
      <c r="J31" s="437"/>
      <c r="K31" s="430"/>
      <c r="L31" s="430">
        <v>135.61</v>
      </c>
      <c r="M31" s="96"/>
      <c r="N31" s="96"/>
      <c r="O31" s="96"/>
      <c r="P31" s="96"/>
      <c r="Q31" s="96">
        <v>157.64</v>
      </c>
    </row>
    <row r="32" ht="27" customHeight="1" spans="1:17">
      <c r="A32" s="21" t="s">
        <v>248</v>
      </c>
      <c r="B32" s="21" t="s">
        <v>254</v>
      </c>
      <c r="C32" s="85"/>
      <c r="D32" s="155" t="s">
        <v>172</v>
      </c>
      <c r="E32" s="146" t="s">
        <v>255</v>
      </c>
      <c r="F32" s="75">
        <v>2676.65</v>
      </c>
      <c r="G32" s="75">
        <v>0</v>
      </c>
      <c r="H32" s="430">
        <v>723.29</v>
      </c>
      <c r="I32" s="430">
        <v>0</v>
      </c>
      <c r="J32" s="430">
        <v>0</v>
      </c>
      <c r="K32" s="430">
        <v>0</v>
      </c>
      <c r="L32" s="430">
        <v>1953.36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</row>
    <row r="33" ht="27" customHeight="1" spans="1:18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256</v>
      </c>
      <c r="F33" s="75">
        <v>69.69</v>
      </c>
      <c r="G33" s="430"/>
      <c r="H33" s="430">
        <v>23.7</v>
      </c>
      <c r="I33" s="436"/>
      <c r="J33" s="436"/>
      <c r="K33" s="436"/>
      <c r="L33" s="430">
        <v>45.99</v>
      </c>
      <c r="M33" s="102"/>
      <c r="N33" s="102"/>
      <c r="O33" s="102"/>
      <c r="P33" s="102"/>
      <c r="Q33" s="102"/>
      <c r="R33" s="117"/>
    </row>
    <row r="34" ht="27" customHeight="1" spans="1:18">
      <c r="A34" s="21" t="s">
        <v>248</v>
      </c>
      <c r="B34" s="21" t="s">
        <v>254</v>
      </c>
      <c r="C34" s="85" t="s">
        <v>230</v>
      </c>
      <c r="D34" s="155" t="s">
        <v>172</v>
      </c>
      <c r="E34" s="21" t="s">
        <v>257</v>
      </c>
      <c r="F34" s="75">
        <v>47.52</v>
      </c>
      <c r="G34" s="430"/>
      <c r="H34" s="431">
        <v>22.39</v>
      </c>
      <c r="I34" s="436"/>
      <c r="J34" s="436"/>
      <c r="K34" s="436"/>
      <c r="L34" s="430">
        <v>25.13</v>
      </c>
      <c r="M34" s="102"/>
      <c r="N34" s="102"/>
      <c r="O34" s="102"/>
      <c r="P34" s="102"/>
      <c r="Q34" s="102"/>
      <c r="R34" s="117"/>
    </row>
    <row r="35" ht="27" customHeight="1" spans="1:18">
      <c r="A35" s="21" t="s">
        <v>248</v>
      </c>
      <c r="B35" s="21" t="s">
        <v>254</v>
      </c>
      <c r="C35" s="85" t="s">
        <v>230</v>
      </c>
      <c r="D35" s="155" t="s">
        <v>172</v>
      </c>
      <c r="E35" s="21" t="s">
        <v>258</v>
      </c>
      <c r="F35" s="75">
        <v>109.39</v>
      </c>
      <c r="G35" s="430"/>
      <c r="H35" s="431">
        <v>24.61</v>
      </c>
      <c r="I35" s="436"/>
      <c r="J35" s="436"/>
      <c r="K35" s="436"/>
      <c r="L35" s="430">
        <v>84.78</v>
      </c>
      <c r="M35" s="102"/>
      <c r="N35" s="102"/>
      <c r="O35" s="102"/>
      <c r="P35" s="102"/>
      <c r="Q35" s="102"/>
      <c r="R35" s="117"/>
    </row>
    <row r="36" ht="27" customHeight="1" spans="1:18">
      <c r="A36" s="21" t="s">
        <v>248</v>
      </c>
      <c r="B36" s="21" t="s">
        <v>254</v>
      </c>
      <c r="C36" s="85" t="s">
        <v>230</v>
      </c>
      <c r="D36" s="155" t="s">
        <v>172</v>
      </c>
      <c r="E36" s="21" t="s">
        <v>259</v>
      </c>
      <c r="F36" s="75">
        <v>55.78</v>
      </c>
      <c r="G36" s="430"/>
      <c r="H36" s="431">
        <v>30.08</v>
      </c>
      <c r="I36" s="436"/>
      <c r="J36" s="436"/>
      <c r="K36" s="436"/>
      <c r="L36" s="430">
        <v>25.7</v>
      </c>
      <c r="M36" s="102"/>
      <c r="N36" s="102"/>
      <c r="O36" s="102"/>
      <c r="P36" s="102"/>
      <c r="Q36" s="102"/>
      <c r="R36" s="117"/>
    </row>
    <row r="37" ht="27" customHeight="1" spans="1:18">
      <c r="A37" s="21" t="s">
        <v>248</v>
      </c>
      <c r="B37" s="21" t="s">
        <v>254</v>
      </c>
      <c r="C37" s="85" t="s">
        <v>230</v>
      </c>
      <c r="D37" s="155" t="s">
        <v>172</v>
      </c>
      <c r="E37" s="21" t="s">
        <v>260</v>
      </c>
      <c r="F37" s="75">
        <v>118.1</v>
      </c>
      <c r="G37" s="430"/>
      <c r="H37" s="431">
        <v>28.5</v>
      </c>
      <c r="I37" s="436"/>
      <c r="J37" s="436"/>
      <c r="K37" s="436"/>
      <c r="L37" s="430">
        <v>89.6</v>
      </c>
      <c r="M37" s="102"/>
      <c r="N37" s="102"/>
      <c r="O37" s="102"/>
      <c r="P37" s="102"/>
      <c r="Q37" s="102"/>
      <c r="R37" s="117"/>
    </row>
    <row r="38" ht="27" customHeight="1" spans="1:18">
      <c r="A38" s="21" t="s">
        <v>248</v>
      </c>
      <c r="B38" s="21" t="s">
        <v>254</v>
      </c>
      <c r="C38" s="85" t="s">
        <v>230</v>
      </c>
      <c r="D38" s="155" t="s">
        <v>172</v>
      </c>
      <c r="E38" s="21" t="s">
        <v>261</v>
      </c>
      <c r="F38" s="75">
        <v>85.16</v>
      </c>
      <c r="G38" s="430"/>
      <c r="H38" s="431">
        <v>30.65</v>
      </c>
      <c r="I38" s="436"/>
      <c r="J38" s="436"/>
      <c r="K38" s="436"/>
      <c r="L38" s="430">
        <v>54.51</v>
      </c>
      <c r="M38" s="102"/>
      <c r="N38" s="102"/>
      <c r="O38" s="102"/>
      <c r="P38" s="102"/>
      <c r="Q38" s="102"/>
      <c r="R38" s="117"/>
    </row>
    <row r="39" ht="27" customHeight="1" spans="1:18">
      <c r="A39" s="21" t="s">
        <v>248</v>
      </c>
      <c r="B39" s="21" t="s">
        <v>254</v>
      </c>
      <c r="C39" s="85" t="s">
        <v>230</v>
      </c>
      <c r="D39" s="155" t="s">
        <v>172</v>
      </c>
      <c r="E39" s="21" t="s">
        <v>262</v>
      </c>
      <c r="F39" s="75">
        <v>50.26</v>
      </c>
      <c r="G39" s="430"/>
      <c r="H39" s="431">
        <v>26.56</v>
      </c>
      <c r="I39" s="436"/>
      <c r="J39" s="436"/>
      <c r="K39" s="436"/>
      <c r="L39" s="430">
        <v>23.7</v>
      </c>
      <c r="M39" s="102"/>
      <c r="N39" s="102"/>
      <c r="O39" s="102"/>
      <c r="P39" s="102"/>
      <c r="Q39" s="102"/>
      <c r="R39" s="117"/>
    </row>
    <row r="40" ht="27" customHeight="1" spans="1:18">
      <c r="A40" s="21" t="s">
        <v>248</v>
      </c>
      <c r="B40" s="21" t="s">
        <v>254</v>
      </c>
      <c r="C40" s="85" t="s">
        <v>230</v>
      </c>
      <c r="D40" s="155" t="s">
        <v>172</v>
      </c>
      <c r="E40" s="21" t="s">
        <v>263</v>
      </c>
      <c r="F40" s="75">
        <v>76.24</v>
      </c>
      <c r="G40" s="430"/>
      <c r="H40" s="431">
        <v>21.03</v>
      </c>
      <c r="I40" s="436"/>
      <c r="J40" s="436"/>
      <c r="K40" s="436"/>
      <c r="L40" s="430">
        <v>55.21</v>
      </c>
      <c r="M40" s="102"/>
      <c r="N40" s="102"/>
      <c r="O40" s="102"/>
      <c r="P40" s="102"/>
      <c r="Q40" s="102"/>
      <c r="R40" s="117"/>
    </row>
    <row r="41" ht="27" customHeight="1" spans="1:18">
      <c r="A41" s="21" t="s">
        <v>248</v>
      </c>
      <c r="B41" s="21" t="s">
        <v>254</v>
      </c>
      <c r="C41" s="85" t="s">
        <v>230</v>
      </c>
      <c r="D41" s="155" t="s">
        <v>172</v>
      </c>
      <c r="E41" s="21" t="s">
        <v>264</v>
      </c>
      <c r="F41" s="75">
        <v>63.17</v>
      </c>
      <c r="G41" s="430"/>
      <c r="H41" s="431">
        <v>21.17</v>
      </c>
      <c r="I41" s="436"/>
      <c r="J41" s="436"/>
      <c r="K41" s="436"/>
      <c r="L41" s="430">
        <v>42</v>
      </c>
      <c r="M41" s="102"/>
      <c r="N41" s="102"/>
      <c r="O41" s="102"/>
      <c r="P41" s="102"/>
      <c r="Q41" s="102"/>
      <c r="R41" s="117"/>
    </row>
    <row r="42" ht="27" customHeight="1" spans="1:18">
      <c r="A42" s="21" t="s">
        <v>248</v>
      </c>
      <c r="B42" s="21" t="s">
        <v>254</v>
      </c>
      <c r="C42" s="85" t="s">
        <v>230</v>
      </c>
      <c r="D42" s="155" t="s">
        <v>172</v>
      </c>
      <c r="E42" s="21" t="s">
        <v>265</v>
      </c>
      <c r="F42" s="75">
        <v>71.5</v>
      </c>
      <c r="G42" s="430"/>
      <c r="H42" s="431">
        <v>30.08</v>
      </c>
      <c r="I42" s="436"/>
      <c r="J42" s="436"/>
      <c r="K42" s="436"/>
      <c r="L42" s="430">
        <v>41.42</v>
      </c>
      <c r="M42" s="102"/>
      <c r="N42" s="102"/>
      <c r="O42" s="102"/>
      <c r="P42" s="102"/>
      <c r="Q42" s="102"/>
      <c r="R42" s="117"/>
    </row>
    <row r="43" ht="27" customHeight="1" spans="1:18">
      <c r="A43" s="21" t="s">
        <v>248</v>
      </c>
      <c r="B43" s="21" t="s">
        <v>254</v>
      </c>
      <c r="C43" s="85" t="s">
        <v>230</v>
      </c>
      <c r="D43" s="155" t="s">
        <v>172</v>
      </c>
      <c r="E43" s="21" t="s">
        <v>266</v>
      </c>
      <c r="F43" s="75">
        <v>71.73</v>
      </c>
      <c r="G43" s="430"/>
      <c r="H43" s="431">
        <v>30.08</v>
      </c>
      <c r="I43" s="436"/>
      <c r="J43" s="436"/>
      <c r="K43" s="436"/>
      <c r="L43" s="430">
        <v>41.65</v>
      </c>
      <c r="M43" s="102"/>
      <c r="N43" s="102"/>
      <c r="O43" s="102"/>
      <c r="P43" s="102"/>
      <c r="Q43" s="102"/>
      <c r="R43" s="117"/>
    </row>
    <row r="44" ht="27" customHeight="1" spans="1:18">
      <c r="A44" s="21" t="s">
        <v>248</v>
      </c>
      <c r="B44" s="21" t="s">
        <v>254</v>
      </c>
      <c r="C44" s="85" t="s">
        <v>230</v>
      </c>
      <c r="D44" s="155" t="s">
        <v>172</v>
      </c>
      <c r="E44" s="21" t="s">
        <v>267</v>
      </c>
      <c r="F44" s="75">
        <v>77.08</v>
      </c>
      <c r="G44" s="430"/>
      <c r="H44" s="431">
        <v>30.08</v>
      </c>
      <c r="I44" s="436"/>
      <c r="J44" s="436"/>
      <c r="K44" s="436"/>
      <c r="L44" s="430">
        <v>47</v>
      </c>
      <c r="M44" s="102"/>
      <c r="N44" s="102"/>
      <c r="O44" s="102"/>
      <c r="P44" s="102"/>
      <c r="Q44" s="102"/>
      <c r="R44" s="117"/>
    </row>
    <row r="45" ht="27" customHeight="1" spans="1:18">
      <c r="A45" s="21" t="s">
        <v>248</v>
      </c>
      <c r="B45" s="21" t="s">
        <v>254</v>
      </c>
      <c r="C45" s="85" t="s">
        <v>230</v>
      </c>
      <c r="D45" s="155" t="s">
        <v>172</v>
      </c>
      <c r="E45" s="21" t="s">
        <v>268</v>
      </c>
      <c r="F45" s="75">
        <v>75.6</v>
      </c>
      <c r="G45" s="430"/>
      <c r="H45" s="431">
        <v>24.67</v>
      </c>
      <c r="I45" s="436"/>
      <c r="J45" s="436"/>
      <c r="K45" s="436"/>
      <c r="L45" s="430">
        <v>50.93</v>
      </c>
      <c r="M45" s="102"/>
      <c r="N45" s="102"/>
      <c r="O45" s="102"/>
      <c r="P45" s="102"/>
      <c r="Q45" s="102"/>
      <c r="R45" s="117"/>
    </row>
    <row r="46" ht="27" customHeight="1" spans="1:18">
      <c r="A46" s="21" t="s">
        <v>248</v>
      </c>
      <c r="B46" s="21" t="s">
        <v>254</v>
      </c>
      <c r="C46" s="85" t="s">
        <v>230</v>
      </c>
      <c r="D46" s="155" t="s">
        <v>172</v>
      </c>
      <c r="E46" s="21" t="s">
        <v>269</v>
      </c>
      <c r="F46" s="75">
        <v>57.96</v>
      </c>
      <c r="G46" s="430"/>
      <c r="H46" s="431">
        <v>25.58</v>
      </c>
      <c r="I46" s="436"/>
      <c r="J46" s="436"/>
      <c r="K46" s="436"/>
      <c r="L46" s="430">
        <v>32.38</v>
      </c>
      <c r="M46" s="102"/>
      <c r="N46" s="102"/>
      <c r="O46" s="102"/>
      <c r="P46" s="102"/>
      <c r="Q46" s="102"/>
      <c r="R46" s="117"/>
    </row>
    <row r="47" ht="27" customHeight="1" spans="1:18">
      <c r="A47" s="21" t="s">
        <v>248</v>
      </c>
      <c r="B47" s="21" t="s">
        <v>254</v>
      </c>
      <c r="C47" s="85" t="s">
        <v>230</v>
      </c>
      <c r="D47" s="155" t="s">
        <v>172</v>
      </c>
      <c r="E47" s="21" t="s">
        <v>270</v>
      </c>
      <c r="F47" s="75">
        <v>93.99</v>
      </c>
      <c r="G47" s="430"/>
      <c r="H47" s="431">
        <v>22.07</v>
      </c>
      <c r="I47" s="436"/>
      <c r="J47" s="436"/>
      <c r="K47" s="436"/>
      <c r="L47" s="430">
        <v>71.92</v>
      </c>
      <c r="M47" s="102"/>
      <c r="N47" s="102"/>
      <c r="O47" s="102"/>
      <c r="P47" s="102"/>
      <c r="Q47" s="102"/>
      <c r="R47" s="117"/>
    </row>
    <row r="48" ht="27" customHeight="1" spans="1:18">
      <c r="A48" s="21" t="s">
        <v>248</v>
      </c>
      <c r="B48" s="21" t="s">
        <v>254</v>
      </c>
      <c r="C48" s="85" t="s">
        <v>230</v>
      </c>
      <c r="D48" s="155" t="s">
        <v>172</v>
      </c>
      <c r="E48" s="21" t="s">
        <v>271</v>
      </c>
      <c r="F48" s="75">
        <v>110.66</v>
      </c>
      <c r="G48" s="430"/>
      <c r="H48" s="431">
        <v>23.75</v>
      </c>
      <c r="I48" s="436"/>
      <c r="J48" s="436"/>
      <c r="K48" s="436"/>
      <c r="L48" s="430">
        <v>86.91</v>
      </c>
      <c r="M48" s="102"/>
      <c r="N48" s="102"/>
      <c r="O48" s="102"/>
      <c r="P48" s="102"/>
      <c r="Q48" s="102"/>
      <c r="R48" s="117"/>
    </row>
    <row r="49" ht="27" customHeight="1" spans="1:18">
      <c r="A49" s="21" t="s">
        <v>248</v>
      </c>
      <c r="B49" s="21" t="s">
        <v>254</v>
      </c>
      <c r="C49" s="85" t="s">
        <v>230</v>
      </c>
      <c r="D49" s="155" t="s">
        <v>172</v>
      </c>
      <c r="E49" s="21" t="s">
        <v>272</v>
      </c>
      <c r="F49" s="75">
        <v>124.02</v>
      </c>
      <c r="G49" s="430"/>
      <c r="H49" s="431">
        <v>21.5</v>
      </c>
      <c r="I49" s="436"/>
      <c r="J49" s="436"/>
      <c r="K49" s="436"/>
      <c r="L49" s="430">
        <v>102.52</v>
      </c>
      <c r="M49" s="102"/>
      <c r="N49" s="102"/>
      <c r="O49" s="102"/>
      <c r="P49" s="102"/>
      <c r="Q49" s="102"/>
      <c r="R49" s="117"/>
    </row>
    <row r="50" ht="27" customHeight="1" spans="1:18">
      <c r="A50" s="21" t="s">
        <v>248</v>
      </c>
      <c r="B50" s="21" t="s">
        <v>254</v>
      </c>
      <c r="C50" s="85" t="s">
        <v>230</v>
      </c>
      <c r="D50" s="155" t="s">
        <v>172</v>
      </c>
      <c r="E50" s="21" t="s">
        <v>273</v>
      </c>
      <c r="F50" s="75">
        <v>131.72</v>
      </c>
      <c r="G50" s="430"/>
      <c r="H50" s="431">
        <v>24.14</v>
      </c>
      <c r="I50" s="436"/>
      <c r="J50" s="436"/>
      <c r="K50" s="436"/>
      <c r="L50" s="430">
        <v>107.58</v>
      </c>
      <c r="M50" s="102"/>
      <c r="N50" s="102"/>
      <c r="O50" s="102"/>
      <c r="P50" s="102"/>
      <c r="Q50" s="102"/>
      <c r="R50" s="117"/>
    </row>
    <row r="51" ht="27" customHeight="1" spans="1:18">
      <c r="A51" s="21" t="s">
        <v>248</v>
      </c>
      <c r="B51" s="21" t="s">
        <v>254</v>
      </c>
      <c r="C51" s="85" t="s">
        <v>230</v>
      </c>
      <c r="D51" s="155" t="s">
        <v>172</v>
      </c>
      <c r="E51" s="21" t="s">
        <v>274</v>
      </c>
      <c r="F51" s="75">
        <v>144.51</v>
      </c>
      <c r="G51" s="430"/>
      <c r="H51" s="431">
        <v>25.6</v>
      </c>
      <c r="I51" s="436"/>
      <c r="J51" s="436"/>
      <c r="K51" s="436"/>
      <c r="L51" s="430">
        <v>118.91</v>
      </c>
      <c r="M51" s="102"/>
      <c r="N51" s="102"/>
      <c r="O51" s="102"/>
      <c r="P51" s="102"/>
      <c r="Q51" s="102"/>
      <c r="R51" s="117"/>
    </row>
    <row r="52" ht="27" customHeight="1" spans="1:18">
      <c r="A52" s="21" t="s">
        <v>248</v>
      </c>
      <c r="B52" s="21" t="s">
        <v>254</v>
      </c>
      <c r="C52" s="85" t="s">
        <v>230</v>
      </c>
      <c r="D52" s="155" t="s">
        <v>172</v>
      </c>
      <c r="E52" s="21" t="s">
        <v>275</v>
      </c>
      <c r="F52" s="75">
        <v>103.44</v>
      </c>
      <c r="G52" s="430"/>
      <c r="H52" s="431">
        <v>28.73</v>
      </c>
      <c r="I52" s="436"/>
      <c r="J52" s="436"/>
      <c r="K52" s="436"/>
      <c r="L52" s="430">
        <v>74.71</v>
      </c>
      <c r="M52" s="102"/>
      <c r="N52" s="102"/>
      <c r="O52" s="102"/>
      <c r="P52" s="102"/>
      <c r="Q52" s="102"/>
      <c r="R52" s="117"/>
    </row>
    <row r="53" ht="27" customHeight="1" spans="1:18">
      <c r="A53" s="21" t="s">
        <v>248</v>
      </c>
      <c r="B53" s="21" t="s">
        <v>254</v>
      </c>
      <c r="C53" s="85" t="s">
        <v>230</v>
      </c>
      <c r="D53" s="155" t="s">
        <v>172</v>
      </c>
      <c r="E53" s="21" t="s">
        <v>276</v>
      </c>
      <c r="F53" s="75">
        <v>72.9</v>
      </c>
      <c r="G53" s="430"/>
      <c r="H53" s="431">
        <v>22.74</v>
      </c>
      <c r="I53" s="436"/>
      <c r="J53" s="436"/>
      <c r="K53" s="436"/>
      <c r="L53" s="430">
        <v>50.16</v>
      </c>
      <c r="M53" s="102"/>
      <c r="N53" s="102"/>
      <c r="O53" s="102"/>
      <c r="P53" s="102"/>
      <c r="Q53" s="102"/>
      <c r="R53" s="117"/>
    </row>
    <row r="54" ht="27" customHeight="1" spans="1:18">
      <c r="A54" s="21" t="s">
        <v>248</v>
      </c>
      <c r="B54" s="21" t="s">
        <v>254</v>
      </c>
      <c r="C54" s="85" t="s">
        <v>230</v>
      </c>
      <c r="D54" s="155" t="s">
        <v>172</v>
      </c>
      <c r="E54" s="21" t="s">
        <v>277</v>
      </c>
      <c r="F54" s="75">
        <v>266.24</v>
      </c>
      <c r="G54" s="430"/>
      <c r="H54" s="431">
        <v>20.24</v>
      </c>
      <c r="I54" s="436"/>
      <c r="J54" s="436"/>
      <c r="K54" s="436"/>
      <c r="L54" s="430">
        <v>246</v>
      </c>
      <c r="M54" s="102"/>
      <c r="N54" s="102"/>
      <c r="O54" s="102"/>
      <c r="P54" s="102"/>
      <c r="Q54" s="102"/>
      <c r="R54" s="117"/>
    </row>
    <row r="55" ht="27" customHeight="1" spans="1:18">
      <c r="A55" s="21" t="s">
        <v>248</v>
      </c>
      <c r="B55" s="21" t="s">
        <v>254</v>
      </c>
      <c r="C55" s="85" t="s">
        <v>230</v>
      </c>
      <c r="D55" s="155" t="s">
        <v>172</v>
      </c>
      <c r="E55" s="21" t="s">
        <v>278</v>
      </c>
      <c r="F55" s="75">
        <v>108.6</v>
      </c>
      <c r="G55" s="430"/>
      <c r="H55" s="431">
        <v>26.07</v>
      </c>
      <c r="I55" s="436"/>
      <c r="J55" s="436"/>
      <c r="K55" s="436"/>
      <c r="L55" s="430">
        <v>82.53</v>
      </c>
      <c r="M55" s="102"/>
      <c r="N55" s="102"/>
      <c r="O55" s="102"/>
      <c r="P55" s="102"/>
      <c r="Q55" s="102"/>
      <c r="R55" s="117"/>
    </row>
    <row r="56" ht="27" customHeight="1" spans="1:18">
      <c r="A56" s="21" t="s">
        <v>248</v>
      </c>
      <c r="B56" s="21" t="s">
        <v>254</v>
      </c>
      <c r="C56" s="85" t="s">
        <v>230</v>
      </c>
      <c r="D56" s="155" t="s">
        <v>172</v>
      </c>
      <c r="E56" s="21" t="s">
        <v>279</v>
      </c>
      <c r="F56" s="75">
        <v>104.85</v>
      </c>
      <c r="G56" s="430"/>
      <c r="H56" s="431">
        <v>27.31</v>
      </c>
      <c r="I56" s="436"/>
      <c r="J56" s="436"/>
      <c r="K56" s="436"/>
      <c r="L56" s="430">
        <v>77.54</v>
      </c>
      <c r="M56" s="102"/>
      <c r="N56" s="102"/>
      <c r="O56" s="102"/>
      <c r="P56" s="102"/>
      <c r="Q56" s="102"/>
      <c r="R56" s="117"/>
    </row>
    <row r="57" ht="27" customHeight="1" spans="1:18">
      <c r="A57" s="21" t="s">
        <v>248</v>
      </c>
      <c r="B57" s="21" t="s">
        <v>254</v>
      </c>
      <c r="C57" s="85" t="s">
        <v>230</v>
      </c>
      <c r="D57" s="155" t="s">
        <v>172</v>
      </c>
      <c r="E57" s="21" t="s">
        <v>280</v>
      </c>
      <c r="F57" s="75">
        <v>42.32</v>
      </c>
      <c r="G57" s="430"/>
      <c r="H57" s="431">
        <v>29.12</v>
      </c>
      <c r="I57" s="436"/>
      <c r="J57" s="436"/>
      <c r="K57" s="436"/>
      <c r="L57" s="430">
        <v>13.2</v>
      </c>
      <c r="M57" s="102"/>
      <c r="N57" s="102"/>
      <c r="O57" s="102"/>
      <c r="P57" s="102"/>
      <c r="Q57" s="102"/>
      <c r="R57" s="117"/>
    </row>
    <row r="58" ht="27" customHeight="1" spans="1:18">
      <c r="A58" s="21" t="s">
        <v>248</v>
      </c>
      <c r="B58" s="21" t="s">
        <v>254</v>
      </c>
      <c r="C58" s="85" t="s">
        <v>230</v>
      </c>
      <c r="D58" s="155" t="s">
        <v>172</v>
      </c>
      <c r="E58" s="21" t="s">
        <v>281</v>
      </c>
      <c r="F58" s="75">
        <v>178</v>
      </c>
      <c r="G58" s="430"/>
      <c r="H58" s="431">
        <v>33.09</v>
      </c>
      <c r="I58" s="436"/>
      <c r="J58" s="436"/>
      <c r="K58" s="436"/>
      <c r="L58" s="430">
        <v>144.91</v>
      </c>
      <c r="M58" s="102"/>
      <c r="N58" s="102"/>
      <c r="O58" s="102"/>
      <c r="P58" s="102"/>
      <c r="Q58" s="102"/>
      <c r="R58" s="117"/>
    </row>
    <row r="59" ht="27" customHeight="1" spans="1:18">
      <c r="A59" s="21" t="s">
        <v>248</v>
      </c>
      <c r="B59" s="21" t="s">
        <v>254</v>
      </c>
      <c r="C59" s="85" t="s">
        <v>230</v>
      </c>
      <c r="D59" s="155" t="s">
        <v>172</v>
      </c>
      <c r="E59" s="21" t="s">
        <v>282</v>
      </c>
      <c r="F59" s="75">
        <v>99.14</v>
      </c>
      <c r="G59" s="430"/>
      <c r="H59" s="431">
        <v>28.78</v>
      </c>
      <c r="I59" s="436"/>
      <c r="J59" s="436"/>
      <c r="K59" s="436"/>
      <c r="L59" s="430">
        <v>70.36</v>
      </c>
      <c r="M59" s="102"/>
      <c r="N59" s="102"/>
      <c r="O59" s="102"/>
      <c r="P59" s="102"/>
      <c r="Q59" s="102"/>
      <c r="R59" s="117"/>
    </row>
    <row r="60" ht="27" customHeight="1" spans="1:18">
      <c r="A60" s="21" t="s">
        <v>248</v>
      </c>
      <c r="B60" s="21" t="s">
        <v>254</v>
      </c>
      <c r="C60" s="85" t="s">
        <v>230</v>
      </c>
      <c r="D60" s="155" t="s">
        <v>172</v>
      </c>
      <c r="E60" s="21" t="s">
        <v>283</v>
      </c>
      <c r="F60" s="75">
        <v>67.08</v>
      </c>
      <c r="G60" s="430"/>
      <c r="H60" s="431">
        <v>20.97</v>
      </c>
      <c r="I60" s="436"/>
      <c r="J60" s="436"/>
      <c r="K60" s="436"/>
      <c r="L60" s="430">
        <v>46.11</v>
      </c>
      <c r="M60" s="102"/>
      <c r="N60" s="102"/>
      <c r="O60" s="102"/>
      <c r="P60" s="102"/>
      <c r="Q60" s="102"/>
      <c r="R60" s="117"/>
    </row>
    <row r="61" ht="27" customHeight="1" spans="1:18">
      <c r="A61" s="432" t="s">
        <v>284</v>
      </c>
      <c r="B61" s="432"/>
      <c r="C61" s="85"/>
      <c r="D61" s="155" t="s">
        <v>172</v>
      </c>
      <c r="E61" s="433" t="s">
        <v>285</v>
      </c>
      <c r="F61" s="75">
        <v>24.47</v>
      </c>
      <c r="G61" s="75"/>
      <c r="H61" s="430">
        <v>24.47</v>
      </c>
      <c r="I61" s="430"/>
      <c r="J61" s="430"/>
      <c r="K61" s="430"/>
      <c r="L61" s="430"/>
      <c r="M61" s="98"/>
      <c r="N61" s="96"/>
      <c r="O61" s="96"/>
      <c r="P61" s="96"/>
      <c r="Q61" s="96"/>
      <c r="R61" s="117"/>
    </row>
    <row r="62" ht="27" customHeight="1" spans="1:18">
      <c r="A62" s="432" t="s">
        <v>284</v>
      </c>
      <c r="B62" s="432" t="s">
        <v>286</v>
      </c>
      <c r="C62" s="85"/>
      <c r="D62" s="155" t="s">
        <v>172</v>
      </c>
      <c r="E62" s="433" t="s">
        <v>287</v>
      </c>
      <c r="F62" s="75">
        <v>24.47</v>
      </c>
      <c r="G62" s="75"/>
      <c r="H62" s="430">
        <v>24.47</v>
      </c>
      <c r="I62" s="430"/>
      <c r="J62" s="430"/>
      <c r="K62" s="430"/>
      <c r="L62" s="430"/>
      <c r="M62" s="98"/>
      <c r="N62" s="96"/>
      <c r="O62" s="96"/>
      <c r="P62" s="96"/>
      <c r="Q62" s="96"/>
      <c r="R62" s="117"/>
    </row>
    <row r="63" ht="27" customHeight="1" spans="1:18">
      <c r="A63" s="85" t="s">
        <v>284</v>
      </c>
      <c r="B63" s="85" t="s">
        <v>286</v>
      </c>
      <c r="C63" s="85" t="s">
        <v>220</v>
      </c>
      <c r="D63" s="155" t="s">
        <v>172</v>
      </c>
      <c r="E63" s="121" t="s">
        <v>288</v>
      </c>
      <c r="F63" s="75">
        <v>24.47</v>
      </c>
      <c r="G63" s="75"/>
      <c r="H63" s="430">
        <v>24.47</v>
      </c>
      <c r="I63" s="430"/>
      <c r="J63" s="430"/>
      <c r="K63" s="430"/>
      <c r="L63" s="430"/>
      <c r="M63" s="98"/>
      <c r="N63" s="96"/>
      <c r="O63" s="96"/>
      <c r="P63" s="96"/>
      <c r="Q63" s="96"/>
      <c r="R63" s="117"/>
    </row>
    <row r="64" ht="30" customHeight="1" spans="1:18">
      <c r="A64" s="397"/>
      <c r="B64" s="397"/>
      <c r="C64" s="398"/>
      <c r="D64" s="399"/>
      <c r="E64" s="397"/>
      <c r="F64" s="434"/>
      <c r="G64" s="434"/>
      <c r="H64" s="435"/>
      <c r="I64" s="438"/>
      <c r="J64" s="438"/>
      <c r="K64" s="438"/>
      <c r="L64" s="434"/>
      <c r="M64" s="439"/>
      <c r="N64" s="439"/>
      <c r="O64" s="439"/>
      <c r="P64" s="439"/>
      <c r="Q64" s="439"/>
      <c r="R64" s="117"/>
    </row>
    <row r="65" ht="30" customHeight="1" spans="1:18">
      <c r="A65" s="397"/>
      <c r="B65" s="397"/>
      <c r="C65" s="398"/>
      <c r="D65" s="399"/>
      <c r="E65" s="397"/>
      <c r="F65" s="434"/>
      <c r="G65" s="434"/>
      <c r="H65" s="435"/>
      <c r="I65" s="438"/>
      <c r="J65" s="438"/>
      <c r="K65" s="438"/>
      <c r="L65" s="434"/>
      <c r="M65" s="439"/>
      <c r="N65" s="439"/>
      <c r="O65" s="439"/>
      <c r="P65" s="439"/>
      <c r="Q65" s="439"/>
      <c r="R65" s="117"/>
    </row>
    <row r="66" ht="30" customHeight="1" spans="1:18">
      <c r="A66" s="397"/>
      <c r="B66" s="397"/>
      <c r="C66" s="398"/>
      <c r="D66" s="399"/>
      <c r="E66" s="397"/>
      <c r="F66" s="434"/>
      <c r="G66" s="434"/>
      <c r="H66" s="435"/>
      <c r="I66" s="438"/>
      <c r="J66" s="438"/>
      <c r="K66" s="438"/>
      <c r="L66" s="434"/>
      <c r="M66" s="439"/>
      <c r="N66" s="439"/>
      <c r="O66" s="439"/>
      <c r="P66" s="439"/>
      <c r="Q66" s="439"/>
      <c r="R66" s="117"/>
    </row>
    <row r="67" ht="30" customHeight="1" spans="1:18">
      <c r="A67" s="397"/>
      <c r="B67" s="397"/>
      <c r="C67" s="398"/>
      <c r="D67" s="399"/>
      <c r="E67" s="397"/>
      <c r="F67" s="434"/>
      <c r="G67" s="434"/>
      <c r="H67" s="435"/>
      <c r="I67" s="438"/>
      <c r="J67" s="438"/>
      <c r="K67" s="438"/>
      <c r="L67" s="434"/>
      <c r="M67" s="439"/>
      <c r="N67" s="439"/>
      <c r="O67" s="439"/>
      <c r="P67" s="439"/>
      <c r="Q67" s="439"/>
      <c r="R67" s="117"/>
    </row>
    <row r="68" ht="30" customHeight="1" spans="1:18">
      <c r="A68" s="397"/>
      <c r="B68" s="397"/>
      <c r="C68" s="398"/>
      <c r="D68" s="399"/>
      <c r="E68" s="397"/>
      <c r="F68" s="434"/>
      <c r="G68" s="434"/>
      <c r="H68" s="435"/>
      <c r="I68" s="438"/>
      <c r="J68" s="438"/>
      <c r="K68" s="438"/>
      <c r="L68" s="434"/>
      <c r="M68" s="439"/>
      <c r="N68" s="439"/>
      <c r="O68" s="439"/>
      <c r="P68" s="439"/>
      <c r="Q68" s="439"/>
      <c r="R68" s="117"/>
    </row>
    <row r="69" ht="30" customHeight="1" spans="1:18">
      <c r="A69" s="397"/>
      <c r="B69" s="397"/>
      <c r="C69" s="398"/>
      <c r="D69" s="399"/>
      <c r="E69" s="397"/>
      <c r="F69" s="434"/>
      <c r="G69" s="434"/>
      <c r="H69" s="435"/>
      <c r="I69" s="438"/>
      <c r="J69" s="438"/>
      <c r="K69" s="438"/>
      <c r="L69" s="434"/>
      <c r="M69" s="439"/>
      <c r="N69" s="439"/>
      <c r="O69" s="439"/>
      <c r="P69" s="439"/>
      <c r="Q69" s="439"/>
      <c r="R69" s="117"/>
    </row>
    <row r="70" ht="30" customHeight="1" spans="1:18">
      <c r="A70" s="397"/>
      <c r="B70" s="397"/>
      <c r="C70" s="398"/>
      <c r="D70" s="399"/>
      <c r="E70" s="397"/>
      <c r="F70" s="434">
        <f>SUM(G70,J70,K70,L70,M70,N70,O70,P70,Q70)</f>
        <v>0</v>
      </c>
      <c r="G70" s="434">
        <f>SUM(H70:I70)</f>
        <v>0</v>
      </c>
      <c r="H70" s="435"/>
      <c r="I70" s="438"/>
      <c r="J70" s="438"/>
      <c r="K70" s="438"/>
      <c r="L70" s="434"/>
      <c r="M70" s="439"/>
      <c r="N70" s="439"/>
      <c r="O70" s="439"/>
      <c r="P70" s="439"/>
      <c r="Q70" s="439"/>
      <c r="R70" s="117"/>
    </row>
    <row r="71" ht="30" customHeight="1" spans="1:18">
      <c r="A71" s="397"/>
      <c r="B71" s="397"/>
      <c r="C71" s="398"/>
      <c r="D71" s="399"/>
      <c r="E71" s="397"/>
      <c r="F71" s="434">
        <f>SUM(G71,J71,K71,L71,M71,N71,O71,P71,Q71)</f>
        <v>0</v>
      </c>
      <c r="G71" s="434">
        <f>SUM(H71:I71)</f>
        <v>0</v>
      </c>
      <c r="H71" s="435"/>
      <c r="I71" s="438"/>
      <c r="J71" s="438"/>
      <c r="K71" s="438"/>
      <c r="L71" s="434"/>
      <c r="M71" s="439"/>
      <c r="N71" s="439"/>
      <c r="O71" s="439"/>
      <c r="P71" s="439"/>
      <c r="Q71" s="439"/>
      <c r="R71" s="117"/>
    </row>
    <row r="72" ht="30" customHeight="1" spans="1:18">
      <c r="A72" s="397"/>
      <c r="B72" s="397"/>
      <c r="C72" s="398"/>
      <c r="D72" s="399"/>
      <c r="E72" s="397"/>
      <c r="F72" s="434">
        <f>SUM(G72,J72,K72,L72,M72,N72,O72,P72,Q72)</f>
        <v>0</v>
      </c>
      <c r="G72" s="434">
        <f>SUM(H72:I72)</f>
        <v>0</v>
      </c>
      <c r="H72" s="435"/>
      <c r="I72" s="438"/>
      <c r="J72" s="438"/>
      <c r="K72" s="438"/>
      <c r="L72" s="434"/>
      <c r="M72" s="439"/>
      <c r="N72" s="439"/>
      <c r="O72" s="439"/>
      <c r="P72" s="439"/>
      <c r="Q72" s="439"/>
      <c r="R72" s="117"/>
    </row>
    <row r="73" ht="30" customHeight="1" spans="1:18">
      <c r="A73" s="397"/>
      <c r="B73" s="397"/>
      <c r="C73" s="398"/>
      <c r="D73" s="399"/>
      <c r="E73" s="397"/>
      <c r="F73" s="434">
        <f>SUM(G73,J73,K73,L73,M73,N73,O73,P73,Q73)</f>
        <v>0</v>
      </c>
      <c r="G73" s="434">
        <f>SUM(H73:I73)</f>
        <v>0</v>
      </c>
      <c r="H73" s="435"/>
      <c r="I73" s="438"/>
      <c r="J73" s="438"/>
      <c r="K73" s="438"/>
      <c r="L73" s="434"/>
      <c r="M73" s="439"/>
      <c r="N73" s="439"/>
      <c r="O73" s="439"/>
      <c r="P73" s="439"/>
      <c r="Q73" s="439"/>
      <c r="R73" s="117"/>
    </row>
    <row r="74" customHeight="1" spans="1:17">
      <c r="A74" s="440"/>
      <c r="B74" s="440"/>
      <c r="C74" s="440"/>
      <c r="D74" s="440"/>
      <c r="E74" s="440"/>
      <c r="F74" s="440"/>
      <c r="G74" s="440"/>
      <c r="H74" s="440"/>
      <c r="I74" s="440"/>
      <c r="J74" s="440"/>
      <c r="K74" s="440"/>
      <c r="L74" s="440"/>
      <c r="M74" s="440"/>
      <c r="N74" s="440"/>
      <c r="O74" s="440"/>
      <c r="P74" s="440"/>
      <c r="Q74" s="440"/>
    </row>
  </sheetData>
  <autoFilter ref="A6:U63">
    <extLst/>
  </autoFilter>
  <mergeCells count="17">
    <mergeCell ref="A2:Q2"/>
    <mergeCell ref="P3:Q3"/>
    <mergeCell ref="G4:I4"/>
    <mergeCell ref="D4:D6"/>
    <mergeCell ref="E4:E6"/>
    <mergeCell ref="F4:F6"/>
    <mergeCell ref="G5:G6"/>
    <mergeCell ref="H5:H6"/>
    <mergeCell ref="I5:I6"/>
    <mergeCell ref="J4:J6"/>
    <mergeCell ref="K4:K6"/>
    <mergeCell ref="N4:N6"/>
    <mergeCell ref="O4:O6"/>
    <mergeCell ref="P4:P6"/>
    <mergeCell ref="Q4:Q6"/>
    <mergeCell ref="A4:C5"/>
    <mergeCell ref="L4:M5"/>
  </mergeCells>
  <printOptions horizontalCentered="1"/>
  <pageMargins left="0.39" right="0.39" top="0.5" bottom="0.47" header="0.35" footer="0.31"/>
  <pageSetup paperSize="9" scale="8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H11" sqref="H11"/>
    </sheetView>
  </sheetViews>
  <sheetFormatPr defaultColWidth="11.8333333333333" defaultRowHeight="13.5" outlineLevelCol="3"/>
  <cols>
    <col min="1" max="1" width="55" style="337" customWidth="1"/>
    <col min="2" max="2" width="29.5" style="337" customWidth="1"/>
    <col min="3" max="3" width="54.8333333333333" style="337" customWidth="1"/>
    <col min="4" max="4" width="30.1666666666667" style="337" customWidth="1"/>
    <col min="5" max="16384" width="11.8333333333333" style="337"/>
  </cols>
  <sheetData>
    <row r="1" s="333" customFormat="1" ht="15.95" customHeight="1" spans="1:4">
      <c r="A1" s="338" t="s">
        <v>289</v>
      </c>
      <c r="B1" s="338"/>
      <c r="C1" s="338"/>
      <c r="D1" s="376"/>
    </row>
    <row r="2" s="333" customFormat="1" ht="27" customHeight="1" spans="1:4">
      <c r="A2" s="409" t="s">
        <v>290</v>
      </c>
      <c r="B2" s="409"/>
      <c r="C2" s="409"/>
      <c r="D2" s="409"/>
    </row>
    <row r="3" s="334" customFormat="1" ht="18" customHeight="1" spans="1:4">
      <c r="A3" s="410" t="s">
        <v>291</v>
      </c>
      <c r="B3" s="411"/>
      <c r="C3" s="411"/>
      <c r="D3" s="412" t="s">
        <v>292</v>
      </c>
    </row>
    <row r="4" s="335" customFormat="1" ht="18" customHeight="1" spans="1:4">
      <c r="A4" s="413" t="s">
        <v>293</v>
      </c>
      <c r="B4" s="413"/>
      <c r="C4" s="413" t="s">
        <v>294</v>
      </c>
      <c r="D4" s="413"/>
    </row>
    <row r="5" s="335" customFormat="1" ht="18" customHeight="1" spans="1:4">
      <c r="A5" s="413" t="s">
        <v>295</v>
      </c>
      <c r="B5" s="413" t="s">
        <v>296</v>
      </c>
      <c r="C5" s="413" t="s">
        <v>295</v>
      </c>
      <c r="D5" s="413" t="s">
        <v>296</v>
      </c>
    </row>
    <row r="6" s="336" customFormat="1" ht="18" customHeight="1" spans="1:4">
      <c r="A6" s="414" t="s">
        <v>297</v>
      </c>
      <c r="B6" s="415">
        <f>B7</f>
        <v>2069.14</v>
      </c>
      <c r="C6" s="416" t="s">
        <v>298</v>
      </c>
      <c r="D6" s="417">
        <f>SUM(D7:D26)</f>
        <v>2069.14</v>
      </c>
    </row>
    <row r="7" s="336" customFormat="1" ht="18" customHeight="1" spans="1:4">
      <c r="A7" s="414" t="s">
        <v>299</v>
      </c>
      <c r="B7" s="415">
        <f>收入总表!D8</f>
        <v>2069.14</v>
      </c>
      <c r="C7" s="416" t="s">
        <v>300</v>
      </c>
      <c r="D7" s="417">
        <v>556.73</v>
      </c>
    </row>
    <row r="8" s="336" customFormat="1" ht="18" customHeight="1" spans="1:4">
      <c r="A8" s="414" t="s">
        <v>301</v>
      </c>
      <c r="B8" s="418"/>
      <c r="C8" s="416" t="s">
        <v>302</v>
      </c>
      <c r="D8" s="417"/>
    </row>
    <row r="9" s="336" customFormat="1" ht="18" customHeight="1" spans="1:4">
      <c r="A9" s="414" t="s">
        <v>303</v>
      </c>
      <c r="B9" s="418"/>
      <c r="C9" s="416" t="s">
        <v>304</v>
      </c>
      <c r="D9" s="417"/>
    </row>
    <row r="10" s="336" customFormat="1" ht="18" customHeight="1" spans="1:4">
      <c r="A10" s="414" t="s">
        <v>305</v>
      </c>
      <c r="B10" s="418"/>
      <c r="C10" s="416" t="s">
        <v>306</v>
      </c>
      <c r="D10" s="417"/>
    </row>
    <row r="11" s="336" customFormat="1" ht="18" customHeight="1" spans="1:4">
      <c r="A11" s="414" t="s">
        <v>299</v>
      </c>
      <c r="B11" s="418"/>
      <c r="C11" s="416" t="s">
        <v>307</v>
      </c>
      <c r="D11" s="417"/>
    </row>
    <row r="12" s="336" customFormat="1" ht="18" customHeight="1" spans="1:4">
      <c r="A12" s="414" t="s">
        <v>301</v>
      </c>
      <c r="B12" s="418"/>
      <c r="C12" s="416" t="s">
        <v>308</v>
      </c>
      <c r="D12" s="417"/>
    </row>
    <row r="13" s="336" customFormat="1" ht="18" customHeight="1" spans="1:4">
      <c r="A13" s="414" t="s">
        <v>303</v>
      </c>
      <c r="B13" s="418"/>
      <c r="C13" s="419" t="s">
        <v>106</v>
      </c>
      <c r="D13" s="417"/>
    </row>
    <row r="14" s="336" customFormat="1" ht="18" customHeight="1" spans="1:4">
      <c r="A14" s="414" t="s">
        <v>309</v>
      </c>
      <c r="B14" s="418"/>
      <c r="C14" s="419" t="s">
        <v>109</v>
      </c>
      <c r="D14" s="417">
        <v>65.33</v>
      </c>
    </row>
    <row r="15" s="336" customFormat="1" ht="18" customHeight="1" spans="1:4">
      <c r="A15" s="414" t="s">
        <v>309</v>
      </c>
      <c r="B15" s="418"/>
      <c r="C15" s="419" t="s">
        <v>112</v>
      </c>
      <c r="D15" s="417"/>
    </row>
    <row r="16" s="336" customFormat="1" ht="18" customHeight="1" spans="1:4">
      <c r="A16" s="414" t="s">
        <v>309</v>
      </c>
      <c r="B16" s="418"/>
      <c r="C16" s="419" t="s">
        <v>115</v>
      </c>
      <c r="D16" s="417">
        <v>18.4</v>
      </c>
    </row>
    <row r="17" s="336" customFormat="1" ht="18" customHeight="1" spans="1:4">
      <c r="A17" s="414"/>
      <c r="B17" s="418"/>
      <c r="C17" s="419" t="s">
        <v>117</v>
      </c>
      <c r="D17" s="417"/>
    </row>
    <row r="18" s="336" customFormat="1" ht="18" customHeight="1" spans="1:4">
      <c r="A18" s="414"/>
      <c r="B18" s="418"/>
      <c r="C18" s="419" t="s">
        <v>119</v>
      </c>
      <c r="D18" s="417">
        <v>136.19</v>
      </c>
    </row>
    <row r="19" s="336" customFormat="1" ht="18" customHeight="1" spans="1:4">
      <c r="A19" s="414"/>
      <c r="B19" s="418"/>
      <c r="C19" s="419" t="s">
        <v>121</v>
      </c>
      <c r="D19" s="417">
        <v>1268.02</v>
      </c>
    </row>
    <row r="20" s="336" customFormat="1" ht="18" customHeight="1" spans="1:4">
      <c r="A20" s="414"/>
      <c r="B20" s="418"/>
      <c r="C20" s="419" t="s">
        <v>123</v>
      </c>
      <c r="D20" s="417"/>
    </row>
    <row r="21" s="336" customFormat="1" ht="18" customHeight="1" spans="1:4">
      <c r="A21" s="414"/>
      <c r="B21" s="418"/>
      <c r="C21" s="419" t="s">
        <v>125</v>
      </c>
      <c r="D21" s="417"/>
    </row>
    <row r="22" s="336" customFormat="1" ht="18" customHeight="1" spans="1:4">
      <c r="A22" s="414"/>
      <c r="B22" s="418"/>
      <c r="C22" s="419" t="s">
        <v>127</v>
      </c>
      <c r="D22" s="417"/>
    </row>
    <row r="23" s="336" customFormat="1" ht="18" customHeight="1" spans="1:4">
      <c r="A23" s="414"/>
      <c r="B23" s="418"/>
      <c r="C23" s="419" t="s">
        <v>129</v>
      </c>
      <c r="D23" s="417"/>
    </row>
    <row r="24" s="336" customFormat="1" ht="18" customHeight="1" spans="1:4">
      <c r="A24" s="414"/>
      <c r="B24" s="418"/>
      <c r="C24" s="419" t="s">
        <v>131</v>
      </c>
      <c r="D24" s="417"/>
    </row>
    <row r="25" s="336" customFormat="1" ht="18" customHeight="1" spans="1:4">
      <c r="A25" s="414"/>
      <c r="B25" s="418"/>
      <c r="C25" s="419" t="s">
        <v>133</v>
      </c>
      <c r="D25" s="417"/>
    </row>
    <row r="26" s="336" customFormat="1" ht="18" customHeight="1" spans="1:4">
      <c r="A26" s="414"/>
      <c r="B26" s="418"/>
      <c r="C26" s="419" t="s">
        <v>135</v>
      </c>
      <c r="D26" s="417">
        <v>24.47</v>
      </c>
    </row>
    <row r="27" s="336" customFormat="1" ht="18" customHeight="1" spans="1:4">
      <c r="A27" s="414"/>
      <c r="B27" s="418"/>
      <c r="C27" s="420" t="s">
        <v>310</v>
      </c>
      <c r="D27" s="418"/>
    </row>
    <row r="28" s="336" customFormat="1" ht="18" customHeight="1" spans="1:4">
      <c r="A28" s="414" t="s">
        <v>309</v>
      </c>
      <c r="B28" s="421"/>
      <c r="C28" s="414" t="s">
        <v>311</v>
      </c>
      <c r="D28" s="421"/>
    </row>
    <row r="29" s="336" customFormat="1" ht="18" customHeight="1" spans="1:4">
      <c r="A29" s="414" t="s">
        <v>309</v>
      </c>
      <c r="B29" s="421"/>
      <c r="C29" s="414" t="s">
        <v>309</v>
      </c>
      <c r="D29" s="421"/>
    </row>
    <row r="30" s="335" customFormat="1" ht="18" customHeight="1" spans="1:4">
      <c r="A30" s="422" t="s">
        <v>312</v>
      </c>
      <c r="B30" s="423">
        <f>B7</f>
        <v>2069.14</v>
      </c>
      <c r="C30" s="422" t="s">
        <v>313</v>
      </c>
      <c r="D30" s="423">
        <f>SUM(D7:D29)</f>
        <v>2069.14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2"/>
  <sheetViews>
    <sheetView showGridLines="0" showZeros="0" zoomScaleSheetLayoutView="60" topLeftCell="A43" workbookViewId="0">
      <selection activeCell="H23" sqref="H23"/>
    </sheetView>
  </sheetViews>
  <sheetFormatPr defaultColWidth="6.83333333333333" defaultRowHeight="18.95" customHeight="1"/>
  <cols>
    <col min="1" max="3" width="5.5" style="125" customWidth="1"/>
    <col min="4" max="4" width="8.83333333333333" style="125" customWidth="1"/>
    <col min="5" max="5" width="42.5" style="127" customWidth="1"/>
    <col min="6" max="6" width="13.6666666666667" style="126" customWidth="1"/>
    <col min="7" max="7" width="13" style="124" customWidth="1"/>
    <col min="8" max="8" width="13.6666666666667" style="124" customWidth="1"/>
    <col min="9" max="9" width="10" style="124" customWidth="1"/>
    <col min="10" max="10" width="9.83333333333333" style="124" customWidth="1"/>
    <col min="11" max="11" width="13.5" style="126" customWidth="1"/>
    <col min="12" max="12" width="8.33333333333333" style="126" customWidth="1"/>
    <col min="13" max="13" width="10" style="126" customWidth="1"/>
    <col min="14" max="14" width="9" style="126" customWidth="1"/>
    <col min="15" max="17" width="8.5" style="126" customWidth="1"/>
    <col min="18" max="18" width="11.6666666666667" style="126" customWidth="1"/>
    <col min="19" max="19" width="15.1666666666667" style="126" customWidth="1"/>
    <col min="20" max="20" width="11.5" style="126" customWidth="1"/>
    <col min="21" max="250" width="6.83333333333333" style="163" customWidth="1"/>
  </cols>
  <sheetData>
    <row r="1" ht="24.75" customHeight="1" spans="1:20">
      <c r="A1" s="115"/>
      <c r="B1" s="115"/>
      <c r="C1" s="115"/>
      <c r="D1" s="115"/>
      <c r="E1" s="115"/>
      <c r="F1" s="115"/>
      <c r="G1" s="321"/>
      <c r="H1" s="321"/>
      <c r="I1" s="321"/>
      <c r="J1" s="321"/>
      <c r="K1" s="115"/>
      <c r="L1" s="115"/>
      <c r="M1" s="115"/>
      <c r="N1" s="115"/>
      <c r="O1" s="115"/>
      <c r="P1" s="115"/>
      <c r="Q1" s="115"/>
      <c r="R1" s="115"/>
      <c r="T1" s="66" t="s">
        <v>26</v>
      </c>
    </row>
    <row r="2" ht="24.75" customHeight="1" spans="1:20">
      <c r="A2" s="68" t="s">
        <v>27</v>
      </c>
      <c r="B2" s="68"/>
      <c r="C2" s="68"/>
      <c r="D2" s="68"/>
      <c r="E2" s="68"/>
      <c r="F2" s="396"/>
      <c r="G2" s="396"/>
      <c r="H2" s="396"/>
      <c r="I2" s="396"/>
      <c r="J2" s="396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="137" customFormat="1" ht="24.75" customHeight="1" spans="1:20">
      <c r="A3" s="116"/>
      <c r="B3" s="117"/>
      <c r="C3" s="91"/>
      <c r="D3" s="115"/>
      <c r="E3" s="115"/>
      <c r="F3" s="115"/>
      <c r="G3" s="164"/>
      <c r="H3" s="164"/>
      <c r="I3" s="164"/>
      <c r="J3" s="164"/>
      <c r="K3" s="115"/>
      <c r="L3" s="115"/>
      <c r="M3" s="115"/>
      <c r="N3" s="115"/>
      <c r="O3" s="115"/>
      <c r="P3" s="115"/>
      <c r="Q3" s="115"/>
      <c r="R3" s="115"/>
      <c r="T3" s="326" t="s">
        <v>153</v>
      </c>
    </row>
    <row r="4" s="137" customFormat="1" ht="24.75" customHeight="1" spans="1:20">
      <c r="A4" s="118" t="s">
        <v>209</v>
      </c>
      <c r="B4" s="118"/>
      <c r="C4" s="118"/>
      <c r="D4" s="166" t="s">
        <v>154</v>
      </c>
      <c r="E4" s="194" t="s">
        <v>210</v>
      </c>
      <c r="F4" s="73" t="s">
        <v>156</v>
      </c>
      <c r="G4" s="214" t="s">
        <v>314</v>
      </c>
      <c r="H4" s="72"/>
      <c r="I4" s="72"/>
      <c r="J4" s="145"/>
      <c r="K4" s="73" t="s">
        <v>315</v>
      </c>
      <c r="L4" s="73"/>
      <c r="M4" s="73"/>
      <c r="N4" s="73"/>
      <c r="O4" s="73"/>
      <c r="P4" s="73"/>
      <c r="Q4" s="73"/>
      <c r="R4" s="73"/>
      <c r="S4" s="73"/>
      <c r="T4" s="73"/>
    </row>
    <row r="5" s="137" customFormat="1" ht="24.75" customHeight="1" spans="1:20">
      <c r="A5" s="119" t="s">
        <v>213</v>
      </c>
      <c r="B5" s="73" t="s">
        <v>214</v>
      </c>
      <c r="C5" s="73" t="s">
        <v>215</v>
      </c>
      <c r="D5" s="166"/>
      <c r="E5" s="194"/>
      <c r="F5" s="73"/>
      <c r="G5" s="322" t="s">
        <v>171</v>
      </c>
      <c r="H5" s="175" t="s">
        <v>316</v>
      </c>
      <c r="I5" s="175" t="s">
        <v>317</v>
      </c>
      <c r="J5" s="175" t="s">
        <v>318</v>
      </c>
      <c r="K5" s="129" t="s">
        <v>171</v>
      </c>
      <c r="L5" s="131" t="s">
        <v>319</v>
      </c>
      <c r="M5" s="131" t="s">
        <v>320</v>
      </c>
      <c r="N5" s="131" t="s">
        <v>321</v>
      </c>
      <c r="O5" s="170" t="s">
        <v>322</v>
      </c>
      <c r="P5" s="129" t="s">
        <v>323</v>
      </c>
      <c r="Q5" s="129" t="s">
        <v>324</v>
      </c>
      <c r="R5" s="129" t="s">
        <v>325</v>
      </c>
      <c r="S5" s="129" t="s">
        <v>326</v>
      </c>
      <c r="T5" s="73" t="s">
        <v>327</v>
      </c>
    </row>
    <row r="6" ht="30.75" customHeight="1" spans="1:20">
      <c r="A6" s="119"/>
      <c r="B6" s="73"/>
      <c r="C6" s="73"/>
      <c r="D6" s="166"/>
      <c r="E6" s="194"/>
      <c r="F6" s="73"/>
      <c r="G6" s="214"/>
      <c r="H6" s="72"/>
      <c r="I6" s="72"/>
      <c r="J6" s="72"/>
      <c r="K6" s="73"/>
      <c r="L6" s="133"/>
      <c r="M6" s="133"/>
      <c r="N6" s="133"/>
      <c r="O6" s="131"/>
      <c r="P6" s="73"/>
      <c r="Q6" s="73"/>
      <c r="R6" s="73"/>
      <c r="S6" s="73"/>
      <c r="T6" s="73"/>
    </row>
    <row r="7" ht="27" customHeight="1" spans="1:22">
      <c r="A7" s="120" t="s">
        <v>170</v>
      </c>
      <c r="B7" s="120" t="s">
        <v>170</v>
      </c>
      <c r="C7" s="120" t="s">
        <v>170</v>
      </c>
      <c r="D7" s="120" t="s">
        <v>170</v>
      </c>
      <c r="E7" s="234" t="s">
        <v>170</v>
      </c>
      <c r="F7" s="168">
        <v>1</v>
      </c>
      <c r="G7" s="134">
        <v>2</v>
      </c>
      <c r="H7" s="134">
        <v>3</v>
      </c>
      <c r="I7" s="134">
        <v>4</v>
      </c>
      <c r="J7" s="134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20">
        <v>11</v>
      </c>
      <c r="Q7" s="120">
        <v>12</v>
      </c>
      <c r="R7" s="120">
        <v>13</v>
      </c>
      <c r="S7" s="120">
        <v>14</v>
      </c>
      <c r="T7" s="120">
        <v>15</v>
      </c>
      <c r="U7"/>
      <c r="V7"/>
    </row>
    <row r="8" ht="31.5" customHeight="1" spans="1:21">
      <c r="A8" s="21"/>
      <c r="B8" s="21"/>
      <c r="C8" s="85"/>
      <c r="D8" s="169"/>
      <c r="E8" s="226" t="s">
        <v>171</v>
      </c>
      <c r="F8" s="281">
        <f>F9+F16+F22+F25+F28+F61</f>
        <v>2069.14</v>
      </c>
      <c r="G8" s="281">
        <f>G9+G16+G22+G25+G28+G61</f>
        <v>2069.14</v>
      </c>
      <c r="H8" s="281">
        <f>H9+H16+H22+H25+H28+H61</f>
        <v>1572.67</v>
      </c>
      <c r="I8" s="281">
        <f>I9+I16+I22+I25+I28+I61</f>
        <v>451.65</v>
      </c>
      <c r="J8" s="281">
        <f>J9+J16+J22+J25+J28+J61</f>
        <v>44.82</v>
      </c>
      <c r="K8" s="178"/>
      <c r="L8" s="178"/>
      <c r="M8" s="178"/>
      <c r="N8" s="178"/>
      <c r="O8" s="178"/>
      <c r="P8" s="178"/>
      <c r="Q8" s="178"/>
      <c r="R8" s="178"/>
      <c r="S8" s="178"/>
      <c r="T8" s="178">
        <v>0</v>
      </c>
      <c r="U8" s="142"/>
    </row>
    <row r="9" customFormat="1" ht="31.5" customHeight="1" spans="1:250">
      <c r="A9" s="323">
        <v>201</v>
      </c>
      <c r="B9" s="323"/>
      <c r="C9" s="324"/>
      <c r="D9" s="155" t="s">
        <v>172</v>
      </c>
      <c r="E9" s="325" t="s">
        <v>216</v>
      </c>
      <c r="F9" s="281">
        <f>F10+F12+F14</f>
        <v>556.73</v>
      </c>
      <c r="G9" s="281">
        <f>G10+G12+G14</f>
        <v>556.73</v>
      </c>
      <c r="H9" s="281">
        <f>H10+H12+H14</f>
        <v>329.46</v>
      </c>
      <c r="I9" s="281">
        <f>I10+I12+I14</f>
        <v>195.38</v>
      </c>
      <c r="J9" s="281">
        <f>J10+J12+J14</f>
        <v>31.89</v>
      </c>
      <c r="K9" s="281"/>
      <c r="L9" s="281"/>
      <c r="M9" s="281"/>
      <c r="N9" s="281"/>
      <c r="O9" s="281"/>
      <c r="P9" s="281"/>
      <c r="Q9" s="281"/>
      <c r="R9" s="281"/>
      <c r="S9" s="281"/>
      <c r="T9" s="281">
        <v>0</v>
      </c>
      <c r="U9" s="142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</row>
    <row r="10" customFormat="1" ht="31.5" customHeight="1" spans="1:250">
      <c r="A10" s="323">
        <v>201</v>
      </c>
      <c r="B10" s="323" t="s">
        <v>217</v>
      </c>
      <c r="C10" s="324"/>
      <c r="D10" s="155" t="s">
        <v>172</v>
      </c>
      <c r="E10" s="325" t="s">
        <v>218</v>
      </c>
      <c r="F10" s="281">
        <f>F11</f>
        <v>433.08</v>
      </c>
      <c r="G10" s="281">
        <f>G11</f>
        <v>433.08</v>
      </c>
      <c r="H10" s="281">
        <f>H11</f>
        <v>223.92</v>
      </c>
      <c r="I10" s="281">
        <f>I11</f>
        <v>177.27</v>
      </c>
      <c r="J10" s="281">
        <f>J11</f>
        <v>31.89</v>
      </c>
      <c r="K10" s="159"/>
      <c r="L10" s="159"/>
      <c r="M10" s="159"/>
      <c r="N10" s="159"/>
      <c r="O10" s="159"/>
      <c r="P10" s="159"/>
      <c r="Q10" s="159"/>
      <c r="R10" s="159"/>
      <c r="S10" s="159"/>
      <c r="T10" s="329"/>
      <c r="U10" s="142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</row>
    <row r="11" s="1" customFormat="1" ht="27" customHeight="1" spans="1:250">
      <c r="A11" s="21" t="s">
        <v>219</v>
      </c>
      <c r="B11" s="21" t="s">
        <v>217</v>
      </c>
      <c r="C11" s="85" t="s">
        <v>220</v>
      </c>
      <c r="D11" s="155" t="s">
        <v>172</v>
      </c>
      <c r="E11" s="146" t="s">
        <v>221</v>
      </c>
      <c r="F11" s="281">
        <f t="shared" ref="F10:F41" si="0">G11</f>
        <v>433.08</v>
      </c>
      <c r="G11" s="281">
        <f t="shared" ref="G10:G41" si="1">H11+I11+J11</f>
        <v>433.08</v>
      </c>
      <c r="H11" s="228">
        <f>236.77-10.36-2.49</f>
        <v>223.92</v>
      </c>
      <c r="I11" s="228">
        <f>174.78+2.49</f>
        <v>177.27</v>
      </c>
      <c r="J11" s="159">
        <f>10.36+21.53</f>
        <v>31.89</v>
      </c>
      <c r="K11" s="159"/>
      <c r="L11" s="159"/>
      <c r="M11" s="159"/>
      <c r="N11" s="159"/>
      <c r="O11" s="159"/>
      <c r="P11" s="159"/>
      <c r="Q11" s="159"/>
      <c r="R11" s="159"/>
      <c r="S11" s="159"/>
      <c r="T11" s="329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  <c r="IK11" s="181"/>
      <c r="IL11" s="181"/>
      <c r="IM11" s="181"/>
      <c r="IN11" s="181"/>
      <c r="IO11" s="181"/>
      <c r="IP11" s="181"/>
    </row>
    <row r="12" s="1" customFormat="1" ht="27" customHeight="1" spans="1:250">
      <c r="A12" s="21" t="s">
        <v>219</v>
      </c>
      <c r="B12" s="21" t="s">
        <v>222</v>
      </c>
      <c r="C12" s="85"/>
      <c r="D12" s="155" t="s">
        <v>172</v>
      </c>
      <c r="E12" s="146" t="s">
        <v>223</v>
      </c>
      <c r="F12" s="281">
        <f>F13</f>
        <v>41.15</v>
      </c>
      <c r="G12" s="281">
        <f>G13</f>
        <v>41.15</v>
      </c>
      <c r="H12" s="281">
        <f>H13</f>
        <v>23.67</v>
      </c>
      <c r="I12" s="281">
        <f>I13</f>
        <v>17.48</v>
      </c>
      <c r="J12" s="281">
        <f>J13</f>
        <v>0</v>
      </c>
      <c r="K12" s="159"/>
      <c r="L12" s="159"/>
      <c r="M12" s="159"/>
      <c r="N12" s="159"/>
      <c r="O12" s="159"/>
      <c r="P12" s="159"/>
      <c r="Q12" s="159"/>
      <c r="R12" s="159"/>
      <c r="S12" s="159"/>
      <c r="T12" s="228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  <c r="IK12" s="181"/>
      <c r="IL12" s="181"/>
      <c r="IM12" s="181"/>
      <c r="IN12" s="181"/>
      <c r="IO12" s="181"/>
      <c r="IP12" s="181"/>
    </row>
    <row r="13" ht="27" customHeight="1" spans="1:20">
      <c r="A13" s="21" t="s">
        <v>219</v>
      </c>
      <c r="B13" s="21" t="s">
        <v>222</v>
      </c>
      <c r="C13" s="85" t="s">
        <v>220</v>
      </c>
      <c r="D13" s="155" t="s">
        <v>172</v>
      </c>
      <c r="E13" s="146" t="s">
        <v>224</v>
      </c>
      <c r="F13" s="281">
        <f t="shared" si="0"/>
        <v>41.15</v>
      </c>
      <c r="G13" s="281">
        <f t="shared" si="1"/>
        <v>41.15</v>
      </c>
      <c r="H13" s="228">
        <v>23.67</v>
      </c>
      <c r="I13" s="228">
        <v>17.48</v>
      </c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228"/>
    </row>
    <row r="14" customFormat="1" ht="27" customHeight="1" spans="1:250">
      <c r="A14" s="21" t="s">
        <v>219</v>
      </c>
      <c r="B14" s="21" t="s">
        <v>225</v>
      </c>
      <c r="C14" s="85"/>
      <c r="D14" s="155" t="s">
        <v>172</v>
      </c>
      <c r="E14" s="146" t="s">
        <v>226</v>
      </c>
      <c r="F14" s="281">
        <f>F15</f>
        <v>82.5</v>
      </c>
      <c r="G14" s="281">
        <f>G15</f>
        <v>82.5</v>
      </c>
      <c r="H14" s="281">
        <f>H15</f>
        <v>81.87</v>
      </c>
      <c r="I14" s="281">
        <f>I15</f>
        <v>0.63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276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</row>
    <row r="15" s="1" customFormat="1" ht="27" customHeight="1" spans="1:250">
      <c r="A15" s="21" t="s">
        <v>219</v>
      </c>
      <c r="B15" s="21" t="s">
        <v>225</v>
      </c>
      <c r="C15" s="85" t="s">
        <v>225</v>
      </c>
      <c r="D15" s="155" t="s">
        <v>172</v>
      </c>
      <c r="E15" s="146" t="s">
        <v>227</v>
      </c>
      <c r="F15" s="281">
        <f t="shared" si="0"/>
        <v>82.5</v>
      </c>
      <c r="G15" s="281">
        <f t="shared" si="1"/>
        <v>82.5</v>
      </c>
      <c r="H15" s="228">
        <f>82.5-0.63</f>
        <v>81.87</v>
      </c>
      <c r="I15" s="228">
        <v>0.63</v>
      </c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276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  <c r="HW15" s="181"/>
      <c r="HX15" s="181"/>
      <c r="HY15" s="181"/>
      <c r="HZ15" s="181"/>
      <c r="IA15" s="181"/>
      <c r="IB15" s="181"/>
      <c r="IC15" s="181"/>
      <c r="ID15" s="181"/>
      <c r="IE15" s="181"/>
      <c r="IF15" s="181"/>
      <c r="IG15" s="181"/>
      <c r="IH15" s="181"/>
      <c r="II15" s="181"/>
      <c r="IJ15" s="181"/>
      <c r="IK15" s="181"/>
      <c r="IL15" s="181"/>
      <c r="IM15" s="181"/>
      <c r="IN15" s="181"/>
      <c r="IO15" s="181"/>
      <c r="IP15" s="181"/>
    </row>
    <row r="16" ht="27" customHeight="1" spans="1:20">
      <c r="A16" s="21" t="s">
        <v>228</v>
      </c>
      <c r="B16" s="21"/>
      <c r="C16" s="85"/>
      <c r="D16" s="155" t="s">
        <v>172</v>
      </c>
      <c r="E16" s="146" t="s">
        <v>229</v>
      </c>
      <c r="F16" s="281">
        <f>F17+F20</f>
        <v>65.33</v>
      </c>
      <c r="G16" s="281">
        <f>G17+G20</f>
        <v>65.33</v>
      </c>
      <c r="H16" s="281">
        <f>H17+H20</f>
        <v>65.16</v>
      </c>
      <c r="I16" s="281">
        <f>I17+I20</f>
        <v>0.17</v>
      </c>
      <c r="J16" s="281"/>
      <c r="K16" s="178"/>
      <c r="L16" s="178"/>
      <c r="M16" s="178"/>
      <c r="N16" s="178"/>
      <c r="O16" s="178"/>
      <c r="P16" s="178"/>
      <c r="Q16" s="178"/>
      <c r="R16" s="178"/>
      <c r="S16" s="178"/>
      <c r="T16" s="228"/>
    </row>
    <row r="17" ht="27" customHeight="1" spans="1:20">
      <c r="A17" s="21" t="s">
        <v>228</v>
      </c>
      <c r="B17" s="21" t="s">
        <v>230</v>
      </c>
      <c r="C17" s="85"/>
      <c r="D17" s="155" t="s">
        <v>172</v>
      </c>
      <c r="E17" s="146" t="s">
        <v>231</v>
      </c>
      <c r="F17" s="281">
        <f>F18+F19</f>
        <v>44.65</v>
      </c>
      <c r="G17" s="281">
        <f>G18+G19</f>
        <v>44.65</v>
      </c>
      <c r="H17" s="281">
        <f>H18+H19</f>
        <v>44.65</v>
      </c>
      <c r="I17" s="281"/>
      <c r="J17" s="281"/>
      <c r="K17" s="178"/>
      <c r="L17" s="178"/>
      <c r="M17" s="178"/>
      <c r="N17" s="178"/>
      <c r="O17" s="178"/>
      <c r="P17" s="178"/>
      <c r="Q17" s="178"/>
      <c r="R17" s="178"/>
      <c r="S17" s="178"/>
      <c r="T17" s="178">
        <f>T18+T19</f>
        <v>0</v>
      </c>
    </row>
    <row r="18" ht="27" customHeight="1" spans="1:20">
      <c r="A18" s="21" t="s">
        <v>228</v>
      </c>
      <c r="B18" s="21" t="s">
        <v>230</v>
      </c>
      <c r="C18" s="85" t="s">
        <v>220</v>
      </c>
      <c r="D18" s="155" t="s">
        <v>172</v>
      </c>
      <c r="E18" s="146" t="s">
        <v>232</v>
      </c>
      <c r="F18" s="281">
        <f t="shared" si="0"/>
        <v>10.36</v>
      </c>
      <c r="G18" s="281">
        <f t="shared" si="1"/>
        <v>10.36</v>
      </c>
      <c r="H18" s="228">
        <v>10.36</v>
      </c>
      <c r="I18" s="228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228"/>
    </row>
    <row r="19" s="1" customFormat="1" ht="27" customHeight="1" spans="1:250">
      <c r="A19" s="21" t="s">
        <v>228</v>
      </c>
      <c r="B19" s="21" t="s">
        <v>230</v>
      </c>
      <c r="C19" s="85" t="s">
        <v>230</v>
      </c>
      <c r="D19" s="155" t="s">
        <v>172</v>
      </c>
      <c r="E19" s="146" t="s">
        <v>233</v>
      </c>
      <c r="F19" s="281">
        <f t="shared" si="0"/>
        <v>34.29</v>
      </c>
      <c r="G19" s="281">
        <f t="shared" si="1"/>
        <v>34.29</v>
      </c>
      <c r="H19" s="228">
        <v>34.29</v>
      </c>
      <c r="I19" s="228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276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181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  <c r="HW19" s="181"/>
      <c r="HX19" s="181"/>
      <c r="HY19" s="181"/>
      <c r="HZ19" s="181"/>
      <c r="IA19" s="181"/>
      <c r="IB19" s="181"/>
      <c r="IC19" s="181"/>
      <c r="ID19" s="181"/>
      <c r="IE19" s="181"/>
      <c r="IF19" s="181"/>
      <c r="IG19" s="181"/>
      <c r="IH19" s="181"/>
      <c r="II19" s="181"/>
      <c r="IJ19" s="181"/>
      <c r="IK19" s="181"/>
      <c r="IL19" s="181"/>
      <c r="IM19" s="181"/>
      <c r="IN19" s="181"/>
      <c r="IO19" s="181"/>
      <c r="IP19" s="181"/>
    </row>
    <row r="20" s="1" customFormat="1" ht="27" customHeight="1" spans="1:250">
      <c r="A20" s="21" t="s">
        <v>228</v>
      </c>
      <c r="B20" s="21" t="s">
        <v>234</v>
      </c>
      <c r="C20" s="85"/>
      <c r="D20" s="155" t="s">
        <v>172</v>
      </c>
      <c r="E20" s="146" t="s">
        <v>235</v>
      </c>
      <c r="F20" s="281">
        <f>F21</f>
        <v>20.68</v>
      </c>
      <c r="G20" s="281">
        <f>G21</f>
        <v>20.68</v>
      </c>
      <c r="H20" s="281">
        <f>H21</f>
        <v>20.51</v>
      </c>
      <c r="I20" s="159">
        <f>I21</f>
        <v>0.17</v>
      </c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276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181"/>
      <c r="FW20" s="181"/>
      <c r="FX20" s="181"/>
      <c r="FY20" s="181"/>
      <c r="FZ20" s="181"/>
      <c r="GA20" s="181"/>
      <c r="GB20" s="181"/>
      <c r="GC20" s="181"/>
      <c r="GD20" s="181"/>
      <c r="GE20" s="181"/>
      <c r="GF20" s="181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  <c r="IK20" s="181"/>
      <c r="IL20" s="181"/>
      <c r="IM20" s="181"/>
      <c r="IN20" s="181"/>
      <c r="IO20" s="181"/>
      <c r="IP20" s="181"/>
    </row>
    <row r="21" s="1" customFormat="1" ht="27" customHeight="1" spans="1:250">
      <c r="A21" s="21" t="s">
        <v>228</v>
      </c>
      <c r="B21" s="21" t="s">
        <v>234</v>
      </c>
      <c r="C21" s="85" t="s">
        <v>236</v>
      </c>
      <c r="D21" s="155" t="s">
        <v>172</v>
      </c>
      <c r="E21" s="146" t="s">
        <v>237</v>
      </c>
      <c r="F21" s="281">
        <f t="shared" si="0"/>
        <v>20.68</v>
      </c>
      <c r="G21" s="281">
        <f t="shared" si="1"/>
        <v>20.68</v>
      </c>
      <c r="H21" s="228">
        <f>20.68-0.17</f>
        <v>20.51</v>
      </c>
      <c r="I21" s="228">
        <v>0.17</v>
      </c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228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1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181"/>
      <c r="FS21" s="181"/>
      <c r="FT21" s="181"/>
      <c r="FU21" s="181"/>
      <c r="FV21" s="181"/>
      <c r="FW21" s="181"/>
      <c r="FX21" s="181"/>
      <c r="FY21" s="181"/>
      <c r="FZ21" s="181"/>
      <c r="GA21" s="181"/>
      <c r="GB21" s="181"/>
      <c r="GC21" s="181"/>
      <c r="GD21" s="181"/>
      <c r="GE21" s="181"/>
      <c r="GF21" s="181"/>
      <c r="GG21" s="181"/>
      <c r="GH21" s="181"/>
      <c r="GI21" s="181"/>
      <c r="GJ21" s="181"/>
      <c r="GK21" s="181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1"/>
      <c r="HI21" s="181"/>
      <c r="HJ21" s="181"/>
      <c r="HK21" s="181"/>
      <c r="HL21" s="181"/>
      <c r="HM21" s="181"/>
      <c r="HN21" s="181"/>
      <c r="HO21" s="181"/>
      <c r="HP21" s="181"/>
      <c r="HQ21" s="181"/>
      <c r="HR21" s="181"/>
      <c r="HS21" s="181"/>
      <c r="HT21" s="181"/>
      <c r="HU21" s="181"/>
      <c r="HV21" s="181"/>
      <c r="HW21" s="181"/>
      <c r="HX21" s="181"/>
      <c r="HY21" s="181"/>
      <c r="HZ21" s="181"/>
      <c r="IA21" s="181"/>
      <c r="IB21" s="181"/>
      <c r="IC21" s="181"/>
      <c r="ID21" s="181"/>
      <c r="IE21" s="181"/>
      <c r="IF21" s="181"/>
      <c r="IG21" s="181"/>
      <c r="IH21" s="181"/>
      <c r="II21" s="181"/>
      <c r="IJ21" s="181"/>
      <c r="IK21" s="181"/>
      <c r="IL21" s="181"/>
      <c r="IM21" s="181"/>
      <c r="IN21" s="181"/>
      <c r="IO21" s="181"/>
      <c r="IP21" s="181"/>
    </row>
    <row r="22" s="1" customFormat="1" ht="27" customHeight="1" spans="1:250">
      <c r="A22" s="21" t="s">
        <v>238</v>
      </c>
      <c r="B22" s="21"/>
      <c r="C22" s="85"/>
      <c r="D22" s="155" t="s">
        <v>172</v>
      </c>
      <c r="E22" s="146" t="s">
        <v>239</v>
      </c>
      <c r="F22" s="281">
        <f>F23</f>
        <v>18.4</v>
      </c>
      <c r="G22" s="281">
        <f>G23</f>
        <v>18.4</v>
      </c>
      <c r="H22" s="281">
        <f>H23</f>
        <v>18.4</v>
      </c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332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81"/>
      <c r="BI22" s="181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181"/>
      <c r="FF22" s="181"/>
      <c r="FG22" s="181"/>
      <c r="FH22" s="181"/>
      <c r="FI22" s="181"/>
      <c r="FJ22" s="181"/>
      <c r="FK22" s="181"/>
      <c r="FL22" s="181"/>
      <c r="FM22" s="181"/>
      <c r="FN22" s="181"/>
      <c r="FO22" s="181"/>
      <c r="FP22" s="181"/>
      <c r="FQ22" s="181"/>
      <c r="FR22" s="181"/>
      <c r="FS22" s="181"/>
      <c r="FT22" s="181"/>
      <c r="FU22" s="181"/>
      <c r="FV22" s="181"/>
      <c r="FW22" s="181"/>
      <c r="FX22" s="181"/>
      <c r="FY22" s="181"/>
      <c r="FZ22" s="181"/>
      <c r="GA22" s="181"/>
      <c r="GB22" s="181"/>
      <c r="GC22" s="181"/>
      <c r="GD22" s="181"/>
      <c r="GE22" s="181"/>
      <c r="GF22" s="181"/>
      <c r="GG22" s="181"/>
      <c r="GH22" s="181"/>
      <c r="GI22" s="181"/>
      <c r="GJ22" s="181"/>
      <c r="GK22" s="181"/>
      <c r="GL22" s="181"/>
      <c r="GM22" s="181"/>
      <c r="GN22" s="181"/>
      <c r="GO22" s="181"/>
      <c r="GP22" s="181"/>
      <c r="GQ22" s="181"/>
      <c r="GR22" s="181"/>
      <c r="GS22" s="181"/>
      <c r="GT22" s="181"/>
      <c r="GU22" s="181"/>
      <c r="GV22" s="181"/>
      <c r="GW22" s="181"/>
      <c r="GX22" s="181"/>
      <c r="GY22" s="181"/>
      <c r="GZ22" s="181"/>
      <c r="HA22" s="181"/>
      <c r="HB22" s="181"/>
      <c r="HC22" s="181"/>
      <c r="HD22" s="181"/>
      <c r="HE22" s="181"/>
      <c r="HF22" s="181"/>
      <c r="HG22" s="181"/>
      <c r="HH22" s="181"/>
      <c r="HI22" s="181"/>
      <c r="HJ22" s="181"/>
      <c r="HK22" s="181"/>
      <c r="HL22" s="181"/>
      <c r="HM22" s="181"/>
      <c r="HN22" s="181"/>
      <c r="HO22" s="181"/>
      <c r="HP22" s="181"/>
      <c r="HQ22" s="181"/>
      <c r="HR22" s="181"/>
      <c r="HS22" s="181"/>
      <c r="HT22" s="181"/>
      <c r="HU22" s="181"/>
      <c r="HV22" s="181"/>
      <c r="HW22" s="181"/>
      <c r="HX22" s="181"/>
      <c r="HY22" s="181"/>
      <c r="HZ22" s="181"/>
      <c r="IA22" s="181"/>
      <c r="IB22" s="181"/>
      <c r="IC22" s="181"/>
      <c r="ID22" s="181"/>
      <c r="IE22" s="181"/>
      <c r="IF22" s="181"/>
      <c r="IG22" s="181"/>
      <c r="IH22" s="181"/>
      <c r="II22" s="181"/>
      <c r="IJ22" s="181"/>
      <c r="IK22" s="181"/>
      <c r="IL22" s="181"/>
      <c r="IM22" s="181"/>
      <c r="IN22" s="181"/>
      <c r="IO22" s="181"/>
      <c r="IP22" s="181"/>
    </row>
    <row r="23" s="1" customFormat="1" ht="27" customHeight="1" spans="1:250">
      <c r="A23" s="21" t="s">
        <v>238</v>
      </c>
      <c r="B23" s="21" t="s">
        <v>240</v>
      </c>
      <c r="C23" s="85"/>
      <c r="D23" s="155" t="s">
        <v>172</v>
      </c>
      <c r="E23" s="146" t="s">
        <v>241</v>
      </c>
      <c r="F23" s="281">
        <f>F24</f>
        <v>18.4</v>
      </c>
      <c r="G23" s="281">
        <f>G24</f>
        <v>18.4</v>
      </c>
      <c r="H23" s="281">
        <f>H24</f>
        <v>18.4</v>
      </c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332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  <c r="FF23" s="181"/>
      <c r="FG23" s="181"/>
      <c r="FH23" s="181"/>
      <c r="FI23" s="181"/>
      <c r="FJ23" s="181"/>
      <c r="FK23" s="181"/>
      <c r="FL23" s="181"/>
      <c r="FM23" s="181"/>
      <c r="FN23" s="181"/>
      <c r="FO23" s="181"/>
      <c r="FP23" s="181"/>
      <c r="FQ23" s="181"/>
      <c r="FR23" s="181"/>
      <c r="FS23" s="181"/>
      <c r="FT23" s="181"/>
      <c r="FU23" s="181"/>
      <c r="FV23" s="181"/>
      <c r="FW23" s="181"/>
      <c r="FX23" s="181"/>
      <c r="FY23" s="181"/>
      <c r="FZ23" s="181"/>
      <c r="GA23" s="181"/>
      <c r="GB23" s="181"/>
      <c r="GC23" s="181"/>
      <c r="GD23" s="181"/>
      <c r="GE23" s="181"/>
      <c r="GF23" s="181"/>
      <c r="GG23" s="181"/>
      <c r="GH23" s="181"/>
      <c r="GI23" s="181"/>
      <c r="GJ23" s="181"/>
      <c r="GK23" s="181"/>
      <c r="GL23" s="181"/>
      <c r="GM23" s="181"/>
      <c r="GN23" s="181"/>
      <c r="GO23" s="181"/>
      <c r="GP23" s="181"/>
      <c r="GQ23" s="181"/>
      <c r="GR23" s="181"/>
      <c r="GS23" s="181"/>
      <c r="GT23" s="181"/>
      <c r="GU23" s="181"/>
      <c r="GV23" s="181"/>
      <c r="GW23" s="181"/>
      <c r="GX23" s="181"/>
      <c r="GY23" s="181"/>
      <c r="GZ23" s="181"/>
      <c r="HA23" s="181"/>
      <c r="HB23" s="181"/>
      <c r="HC23" s="181"/>
      <c r="HD23" s="181"/>
      <c r="HE23" s="181"/>
      <c r="HF23" s="181"/>
      <c r="HG23" s="181"/>
      <c r="HH23" s="181"/>
      <c r="HI23" s="181"/>
      <c r="HJ23" s="181"/>
      <c r="HK23" s="181"/>
      <c r="HL23" s="181"/>
      <c r="HM23" s="181"/>
      <c r="HN23" s="181"/>
      <c r="HO23" s="181"/>
      <c r="HP23" s="181"/>
      <c r="HQ23" s="181"/>
      <c r="HR23" s="181"/>
      <c r="HS23" s="181"/>
      <c r="HT23" s="181"/>
      <c r="HU23" s="181"/>
      <c r="HV23" s="181"/>
      <c r="HW23" s="181"/>
      <c r="HX23" s="181"/>
      <c r="HY23" s="181"/>
      <c r="HZ23" s="181"/>
      <c r="IA23" s="181"/>
      <c r="IB23" s="181"/>
      <c r="IC23" s="181"/>
      <c r="ID23" s="181"/>
      <c r="IE23" s="181"/>
      <c r="IF23" s="181"/>
      <c r="IG23" s="181"/>
      <c r="IH23" s="181"/>
      <c r="II23" s="181"/>
      <c r="IJ23" s="181"/>
      <c r="IK23" s="181"/>
      <c r="IL23" s="181"/>
      <c r="IM23" s="181"/>
      <c r="IN23" s="181"/>
      <c r="IO23" s="181"/>
      <c r="IP23" s="181"/>
    </row>
    <row r="24" ht="27" customHeight="1" spans="1:20">
      <c r="A24" s="21" t="s">
        <v>238</v>
      </c>
      <c r="B24" s="21" t="s">
        <v>240</v>
      </c>
      <c r="C24" s="85" t="s">
        <v>220</v>
      </c>
      <c r="D24" s="155" t="s">
        <v>172</v>
      </c>
      <c r="E24" s="146" t="s">
        <v>242</v>
      </c>
      <c r="F24" s="281">
        <f t="shared" si="0"/>
        <v>18.4</v>
      </c>
      <c r="G24" s="281">
        <f t="shared" si="1"/>
        <v>18.4</v>
      </c>
      <c r="H24" s="228">
        <v>18.4</v>
      </c>
      <c r="I24" s="228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329"/>
    </row>
    <row r="25" ht="27" customHeight="1" spans="1:20">
      <c r="A25" s="21" t="s">
        <v>243</v>
      </c>
      <c r="B25" s="21"/>
      <c r="C25" s="85"/>
      <c r="D25" s="155" t="s">
        <v>172</v>
      </c>
      <c r="E25" s="146" t="s">
        <v>244</v>
      </c>
      <c r="F25" s="281">
        <f>F26</f>
        <v>136.19</v>
      </c>
      <c r="G25" s="281">
        <f>G26</f>
        <v>136.19</v>
      </c>
      <c r="H25" s="281">
        <f>H26</f>
        <v>128.02</v>
      </c>
      <c r="I25" s="281">
        <f>I26</f>
        <v>1.04</v>
      </c>
      <c r="J25" s="159">
        <v>7.13</v>
      </c>
      <c r="K25" s="159"/>
      <c r="L25" s="159"/>
      <c r="M25" s="159"/>
      <c r="N25" s="159"/>
      <c r="O25" s="159"/>
      <c r="P25" s="159"/>
      <c r="Q25" s="159"/>
      <c r="R25" s="159"/>
      <c r="S25" s="159"/>
      <c r="T25" s="228"/>
    </row>
    <row r="26" ht="27" customHeight="1" spans="1:20">
      <c r="A26" s="21" t="s">
        <v>243</v>
      </c>
      <c r="B26" s="21" t="s">
        <v>225</v>
      </c>
      <c r="C26" s="85"/>
      <c r="D26" s="155" t="s">
        <v>172</v>
      </c>
      <c r="E26" s="146" t="s">
        <v>245</v>
      </c>
      <c r="F26" s="281">
        <f>F27</f>
        <v>136.19</v>
      </c>
      <c r="G26" s="281">
        <f>G27</f>
        <v>136.19</v>
      </c>
      <c r="H26" s="281">
        <f>H27</f>
        <v>128.02</v>
      </c>
      <c r="I26" s="281">
        <f>I27</f>
        <v>1.04</v>
      </c>
      <c r="J26" s="159">
        <v>7.13</v>
      </c>
      <c r="K26" s="159"/>
      <c r="L26" s="159"/>
      <c r="M26" s="159"/>
      <c r="N26" s="159"/>
      <c r="O26" s="159"/>
      <c r="P26" s="159"/>
      <c r="Q26" s="159"/>
      <c r="R26" s="159"/>
      <c r="S26" s="159"/>
      <c r="T26" s="228"/>
    </row>
    <row r="27" ht="27" customHeight="1" spans="1:20">
      <c r="A27" s="21" t="s">
        <v>243</v>
      </c>
      <c r="B27" s="21" t="s">
        <v>225</v>
      </c>
      <c r="C27" s="85" t="s">
        <v>225</v>
      </c>
      <c r="D27" s="155" t="s">
        <v>172</v>
      </c>
      <c r="E27" s="146" t="s">
        <v>246</v>
      </c>
      <c r="F27" s="281">
        <f t="shared" si="0"/>
        <v>136.19</v>
      </c>
      <c r="G27" s="281">
        <f t="shared" si="1"/>
        <v>136.19</v>
      </c>
      <c r="H27" s="228">
        <f>136.19-7.13-1.04</f>
        <v>128.02</v>
      </c>
      <c r="I27" s="228">
        <v>1.04</v>
      </c>
      <c r="J27" s="159">
        <v>7.13</v>
      </c>
      <c r="K27" s="159"/>
      <c r="L27" s="159"/>
      <c r="M27" s="159"/>
      <c r="N27" s="159"/>
      <c r="O27" s="159"/>
      <c r="P27" s="159"/>
      <c r="Q27" s="159"/>
      <c r="R27" s="159"/>
      <c r="S27" s="159"/>
      <c r="T27" s="228"/>
    </row>
    <row r="28" ht="27" customHeight="1" spans="1:20">
      <c r="A28" s="21" t="s">
        <v>248</v>
      </c>
      <c r="B28" s="21"/>
      <c r="C28" s="85"/>
      <c r="D28" s="155" t="s">
        <v>172</v>
      </c>
      <c r="E28" s="146" t="s">
        <v>249</v>
      </c>
      <c r="F28" s="281">
        <f>F29+F32</f>
        <v>1268.02</v>
      </c>
      <c r="G28" s="281">
        <f>G29+G32</f>
        <v>1268.02</v>
      </c>
      <c r="H28" s="281">
        <f>H29+H32</f>
        <v>1007.16</v>
      </c>
      <c r="I28" s="281">
        <f>I29+I32</f>
        <v>255.06</v>
      </c>
      <c r="J28" s="281">
        <v>5.8</v>
      </c>
      <c r="K28" s="281"/>
      <c r="L28" s="281"/>
      <c r="M28" s="281"/>
      <c r="N28" s="281"/>
      <c r="O28" s="281"/>
      <c r="P28" s="281"/>
      <c r="Q28" s="281"/>
      <c r="R28" s="281"/>
      <c r="S28" s="281"/>
      <c r="T28" s="281">
        <v>0</v>
      </c>
    </row>
    <row r="29" ht="27" customHeight="1" spans="1:20">
      <c r="A29" s="21" t="s">
        <v>248</v>
      </c>
      <c r="B29" s="21" t="s">
        <v>220</v>
      </c>
      <c r="C29" s="85"/>
      <c r="D29" s="155" t="s">
        <v>172</v>
      </c>
      <c r="E29" s="146" t="s">
        <v>250</v>
      </c>
      <c r="F29" s="281">
        <f>F30+F31</f>
        <v>544.74</v>
      </c>
      <c r="G29" s="281">
        <f>G30+G31</f>
        <v>544.74</v>
      </c>
      <c r="H29" s="281">
        <f>H30+H31</f>
        <v>534.72</v>
      </c>
      <c r="I29" s="281">
        <f>I30+I31</f>
        <v>4.22</v>
      </c>
      <c r="J29" s="281">
        <v>5.8</v>
      </c>
      <c r="K29" s="281"/>
      <c r="L29" s="281"/>
      <c r="M29" s="281"/>
      <c r="N29" s="281"/>
      <c r="O29" s="281"/>
      <c r="P29" s="281"/>
      <c r="Q29" s="281"/>
      <c r="R29" s="281"/>
      <c r="S29" s="281"/>
      <c r="T29" s="281">
        <v>0</v>
      </c>
    </row>
    <row r="30" ht="27" customHeight="1" spans="1:20">
      <c r="A30" s="21" t="s">
        <v>248</v>
      </c>
      <c r="B30" s="21" t="s">
        <v>220</v>
      </c>
      <c r="C30" s="85" t="s">
        <v>251</v>
      </c>
      <c r="D30" s="155" t="s">
        <v>172</v>
      </c>
      <c r="E30" s="146" t="s">
        <v>252</v>
      </c>
      <c r="F30" s="281">
        <f t="shared" si="0"/>
        <v>287.27</v>
      </c>
      <c r="G30" s="281">
        <f t="shared" si="1"/>
        <v>287.27</v>
      </c>
      <c r="H30" s="228">
        <f>287.27-J30-2.17</f>
        <v>279.3</v>
      </c>
      <c r="I30" s="228">
        <v>2.17</v>
      </c>
      <c r="J30" s="159">
        <v>5.8</v>
      </c>
      <c r="K30" s="159"/>
      <c r="L30" s="159"/>
      <c r="M30" s="159"/>
      <c r="N30" s="159"/>
      <c r="O30" s="159"/>
      <c r="P30" s="159"/>
      <c r="Q30" s="159"/>
      <c r="R30" s="159"/>
      <c r="S30" s="159"/>
      <c r="T30" s="228"/>
    </row>
    <row r="31" ht="27" customHeight="1" spans="1:20">
      <c r="A31" s="21" t="s">
        <v>248</v>
      </c>
      <c r="B31" s="21" t="s">
        <v>220</v>
      </c>
      <c r="C31" s="85" t="s">
        <v>251</v>
      </c>
      <c r="D31" s="155" t="s">
        <v>172</v>
      </c>
      <c r="E31" s="146" t="s">
        <v>253</v>
      </c>
      <c r="F31" s="281">
        <f t="shared" si="0"/>
        <v>257.47</v>
      </c>
      <c r="G31" s="281">
        <f t="shared" si="1"/>
        <v>257.47</v>
      </c>
      <c r="H31" s="228">
        <f>257.47-2.05</f>
        <v>255.42</v>
      </c>
      <c r="I31" s="228">
        <v>2.05</v>
      </c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228"/>
    </row>
    <row r="32" ht="27" customHeight="1" spans="1:20">
      <c r="A32" s="21" t="s">
        <v>248</v>
      </c>
      <c r="B32" s="21" t="s">
        <v>254</v>
      </c>
      <c r="C32" s="85"/>
      <c r="D32" s="155" t="s">
        <v>172</v>
      </c>
      <c r="E32" s="146" t="s">
        <v>255</v>
      </c>
      <c r="F32" s="281">
        <f>SUM(F33:F60)</f>
        <v>723.28</v>
      </c>
      <c r="G32" s="281">
        <f>SUM(G33:G60)</f>
        <v>723.28</v>
      </c>
      <c r="H32" s="281">
        <f>SUM(H33:H60)</f>
        <v>472.44</v>
      </c>
      <c r="I32" s="281">
        <f>SUM(I33:I60)</f>
        <v>250.84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>
        <v>0</v>
      </c>
    </row>
    <row r="33" ht="27" customHeight="1" spans="1:20">
      <c r="A33" s="21" t="s">
        <v>248</v>
      </c>
      <c r="B33" s="21" t="s">
        <v>254</v>
      </c>
      <c r="C33" s="85" t="s">
        <v>230</v>
      </c>
      <c r="D33" s="155" t="s">
        <v>172</v>
      </c>
      <c r="E33" s="146" t="s">
        <v>328</v>
      </c>
      <c r="F33" s="281">
        <f t="shared" si="0"/>
        <v>21.03</v>
      </c>
      <c r="G33" s="281">
        <f t="shared" si="1"/>
        <v>21.03</v>
      </c>
      <c r="H33" s="228">
        <v>13.37</v>
      </c>
      <c r="I33" s="228">
        <v>7.66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228"/>
    </row>
    <row r="34" ht="27" customHeight="1" spans="1:20">
      <c r="A34" s="21" t="s">
        <v>248</v>
      </c>
      <c r="B34" s="21" t="s">
        <v>254</v>
      </c>
      <c r="C34" s="85" t="s">
        <v>230</v>
      </c>
      <c r="D34" s="155" t="s">
        <v>172</v>
      </c>
      <c r="E34" s="21" t="s">
        <v>329</v>
      </c>
      <c r="F34" s="281">
        <f t="shared" si="0"/>
        <v>29.12</v>
      </c>
      <c r="G34" s="281">
        <f t="shared" si="1"/>
        <v>29.12</v>
      </c>
      <c r="H34" s="228">
        <v>17.76</v>
      </c>
      <c r="I34" s="228">
        <v>11.36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228"/>
    </row>
    <row r="35" ht="27" customHeight="1" spans="1:20">
      <c r="A35" s="21" t="s">
        <v>248</v>
      </c>
      <c r="B35" s="21" t="s">
        <v>254</v>
      </c>
      <c r="C35" s="85" t="s">
        <v>230</v>
      </c>
      <c r="D35" s="155" t="s">
        <v>172</v>
      </c>
      <c r="E35" s="21" t="s">
        <v>330</v>
      </c>
      <c r="F35" s="281">
        <f t="shared" si="0"/>
        <v>23.7</v>
      </c>
      <c r="G35" s="281">
        <f t="shared" si="1"/>
        <v>23.7</v>
      </c>
      <c r="H35" s="228">
        <v>13.31</v>
      </c>
      <c r="I35" s="228">
        <v>10.39</v>
      </c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228"/>
    </row>
    <row r="36" ht="27" customHeight="1" spans="1:20">
      <c r="A36" s="21" t="s">
        <v>248</v>
      </c>
      <c r="B36" s="21" t="s">
        <v>254</v>
      </c>
      <c r="C36" s="85" t="s">
        <v>230</v>
      </c>
      <c r="D36" s="155" t="s">
        <v>172</v>
      </c>
      <c r="E36" s="21" t="s">
        <v>262</v>
      </c>
      <c r="F36" s="281">
        <f t="shared" si="0"/>
        <v>26.56</v>
      </c>
      <c r="G36" s="281">
        <f t="shared" si="1"/>
        <v>26.56</v>
      </c>
      <c r="H36" s="228">
        <v>16.26</v>
      </c>
      <c r="I36" s="228">
        <v>10.3</v>
      </c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228"/>
    </row>
    <row r="37" ht="27" customHeight="1" spans="1:20">
      <c r="A37" s="21" t="s">
        <v>248</v>
      </c>
      <c r="B37" s="21" t="s">
        <v>254</v>
      </c>
      <c r="C37" s="85" t="s">
        <v>230</v>
      </c>
      <c r="D37" s="155" t="s">
        <v>172</v>
      </c>
      <c r="E37" s="21" t="s">
        <v>276</v>
      </c>
      <c r="F37" s="281">
        <f t="shared" si="0"/>
        <v>22.74</v>
      </c>
      <c r="G37" s="281">
        <f t="shared" si="1"/>
        <v>22.74</v>
      </c>
      <c r="H37" s="228">
        <v>15.26</v>
      </c>
      <c r="I37" s="228">
        <v>7.48</v>
      </c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228"/>
    </row>
    <row r="38" ht="27" customHeight="1" spans="1:20">
      <c r="A38" s="21" t="s">
        <v>248</v>
      </c>
      <c r="B38" s="21" t="s">
        <v>254</v>
      </c>
      <c r="C38" s="85" t="s">
        <v>230</v>
      </c>
      <c r="D38" s="155" t="s">
        <v>172</v>
      </c>
      <c r="E38" s="21" t="s">
        <v>278</v>
      </c>
      <c r="F38" s="281">
        <f t="shared" si="0"/>
        <v>26.07</v>
      </c>
      <c r="G38" s="281">
        <f t="shared" si="1"/>
        <v>26.07</v>
      </c>
      <c r="H38" s="228">
        <v>17.82</v>
      </c>
      <c r="I38" s="228">
        <v>8.25</v>
      </c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228"/>
    </row>
    <row r="39" ht="27" customHeight="1" spans="1:20">
      <c r="A39" s="21" t="s">
        <v>248</v>
      </c>
      <c r="B39" s="21" t="s">
        <v>254</v>
      </c>
      <c r="C39" s="85" t="s">
        <v>230</v>
      </c>
      <c r="D39" s="155" t="s">
        <v>172</v>
      </c>
      <c r="E39" s="21" t="s">
        <v>273</v>
      </c>
      <c r="F39" s="281">
        <f t="shared" si="0"/>
        <v>24.14</v>
      </c>
      <c r="G39" s="281">
        <f t="shared" si="1"/>
        <v>24.14</v>
      </c>
      <c r="H39" s="228">
        <v>9.68</v>
      </c>
      <c r="I39" s="228">
        <v>14.46</v>
      </c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228"/>
    </row>
    <row r="40" ht="27" customHeight="1" spans="1:20">
      <c r="A40" s="21" t="s">
        <v>248</v>
      </c>
      <c r="B40" s="21" t="s">
        <v>254</v>
      </c>
      <c r="C40" s="85" t="s">
        <v>230</v>
      </c>
      <c r="D40" s="155" t="s">
        <v>172</v>
      </c>
      <c r="E40" s="21" t="s">
        <v>331</v>
      </c>
      <c r="F40" s="281">
        <f t="shared" si="0"/>
        <v>24.61</v>
      </c>
      <c r="G40" s="281">
        <f t="shared" si="1"/>
        <v>24.61</v>
      </c>
      <c r="H40" s="228">
        <v>17.91</v>
      </c>
      <c r="I40" s="228">
        <v>6.7</v>
      </c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228"/>
    </row>
    <row r="41" ht="27" customHeight="1" spans="1:20">
      <c r="A41" s="21" t="s">
        <v>248</v>
      </c>
      <c r="B41" s="21" t="s">
        <v>254</v>
      </c>
      <c r="C41" s="85" t="s">
        <v>230</v>
      </c>
      <c r="D41" s="155" t="s">
        <v>172</v>
      </c>
      <c r="E41" s="21" t="s">
        <v>271</v>
      </c>
      <c r="F41" s="281">
        <f t="shared" si="0"/>
        <v>23.75</v>
      </c>
      <c r="G41" s="281">
        <f t="shared" si="1"/>
        <v>23.75</v>
      </c>
      <c r="H41" s="228">
        <v>17.6</v>
      </c>
      <c r="I41" s="228">
        <v>6.15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228"/>
    </row>
    <row r="42" ht="27" customHeight="1" spans="1:20">
      <c r="A42" s="21" t="s">
        <v>248</v>
      </c>
      <c r="B42" s="21" t="s">
        <v>254</v>
      </c>
      <c r="C42" s="85" t="s">
        <v>230</v>
      </c>
      <c r="D42" s="155" t="s">
        <v>172</v>
      </c>
      <c r="E42" s="21" t="s">
        <v>272</v>
      </c>
      <c r="F42" s="281">
        <f t="shared" ref="F42:F61" si="2">G42</f>
        <v>21.5</v>
      </c>
      <c r="G42" s="281">
        <f t="shared" ref="G42:G61" si="3">H42+I42+J42</f>
        <v>21.5</v>
      </c>
      <c r="H42" s="228">
        <v>15.84</v>
      </c>
      <c r="I42" s="228">
        <v>5.66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228"/>
    </row>
    <row r="43" ht="27" customHeight="1" spans="1:20">
      <c r="A43" s="21" t="s">
        <v>248</v>
      </c>
      <c r="B43" s="21" t="s">
        <v>254</v>
      </c>
      <c r="C43" s="85" t="s">
        <v>230</v>
      </c>
      <c r="D43" s="155" t="s">
        <v>172</v>
      </c>
      <c r="E43" s="21" t="s">
        <v>279</v>
      </c>
      <c r="F43" s="281">
        <f t="shared" si="2"/>
        <v>27.31</v>
      </c>
      <c r="G43" s="281">
        <f t="shared" si="3"/>
        <v>27.31</v>
      </c>
      <c r="H43" s="228">
        <v>18.36</v>
      </c>
      <c r="I43" s="228">
        <v>8.95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228"/>
    </row>
    <row r="44" ht="27" customHeight="1" spans="1:20">
      <c r="A44" s="21" t="s">
        <v>248</v>
      </c>
      <c r="B44" s="21" t="s">
        <v>254</v>
      </c>
      <c r="C44" s="85" t="s">
        <v>230</v>
      </c>
      <c r="D44" s="155" t="s">
        <v>172</v>
      </c>
      <c r="E44" s="21" t="s">
        <v>267</v>
      </c>
      <c r="F44" s="281">
        <f t="shared" si="2"/>
        <v>30.08</v>
      </c>
      <c r="G44" s="281">
        <f t="shared" si="3"/>
        <v>30.08</v>
      </c>
      <c r="H44" s="228">
        <v>20.08</v>
      </c>
      <c r="I44" s="228">
        <v>10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228"/>
    </row>
    <row r="45" ht="27" customHeight="1" spans="1:20">
      <c r="A45" s="21" t="s">
        <v>248</v>
      </c>
      <c r="B45" s="21" t="s">
        <v>254</v>
      </c>
      <c r="C45" s="85" t="s">
        <v>230</v>
      </c>
      <c r="D45" s="155" t="s">
        <v>172</v>
      </c>
      <c r="E45" s="21" t="s">
        <v>275</v>
      </c>
      <c r="F45" s="281">
        <f t="shared" si="2"/>
        <v>28.73</v>
      </c>
      <c r="G45" s="281">
        <f t="shared" si="3"/>
        <v>28.73</v>
      </c>
      <c r="H45" s="228">
        <v>18.68</v>
      </c>
      <c r="I45" s="228">
        <v>10.05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228"/>
    </row>
    <row r="46" ht="27" customHeight="1" spans="1:20">
      <c r="A46" s="21" t="s">
        <v>248</v>
      </c>
      <c r="B46" s="21" t="s">
        <v>254</v>
      </c>
      <c r="C46" s="85" t="s">
        <v>230</v>
      </c>
      <c r="D46" s="155" t="s">
        <v>172</v>
      </c>
      <c r="E46" s="21" t="s">
        <v>332</v>
      </c>
      <c r="F46" s="281">
        <f t="shared" si="2"/>
        <v>33.09</v>
      </c>
      <c r="G46" s="281">
        <f t="shared" si="3"/>
        <v>33.09</v>
      </c>
      <c r="H46" s="228">
        <v>23.61</v>
      </c>
      <c r="I46" s="228">
        <v>9.48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228"/>
    </row>
    <row r="47" ht="27" customHeight="1" spans="1:20">
      <c r="A47" s="21" t="s">
        <v>248</v>
      </c>
      <c r="B47" s="21" t="s">
        <v>254</v>
      </c>
      <c r="C47" s="85" t="s">
        <v>230</v>
      </c>
      <c r="D47" s="155" t="s">
        <v>172</v>
      </c>
      <c r="E47" s="21" t="s">
        <v>274</v>
      </c>
      <c r="F47" s="281">
        <f t="shared" si="2"/>
        <v>25.6</v>
      </c>
      <c r="G47" s="281">
        <f t="shared" si="3"/>
        <v>25.6</v>
      </c>
      <c r="H47" s="228">
        <v>14.91</v>
      </c>
      <c r="I47" s="228">
        <v>10.69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228"/>
    </row>
    <row r="48" ht="27" customHeight="1" spans="1:20">
      <c r="A48" s="21" t="s">
        <v>248</v>
      </c>
      <c r="B48" s="21" t="s">
        <v>254</v>
      </c>
      <c r="C48" s="85" t="s">
        <v>230</v>
      </c>
      <c r="D48" s="155" t="s">
        <v>172</v>
      </c>
      <c r="E48" s="21" t="s">
        <v>333</v>
      </c>
      <c r="F48" s="281">
        <f t="shared" si="2"/>
        <v>24.67</v>
      </c>
      <c r="G48" s="281">
        <f t="shared" si="3"/>
        <v>24.67</v>
      </c>
      <c r="H48" s="228">
        <v>19.72</v>
      </c>
      <c r="I48" s="228">
        <v>4.95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228"/>
    </row>
    <row r="49" ht="27" customHeight="1" spans="1:20">
      <c r="A49" s="21" t="s">
        <v>248</v>
      </c>
      <c r="B49" s="21" t="s">
        <v>254</v>
      </c>
      <c r="C49" s="85" t="s">
        <v>230</v>
      </c>
      <c r="D49" s="155" t="s">
        <v>172</v>
      </c>
      <c r="E49" s="21" t="s">
        <v>270</v>
      </c>
      <c r="F49" s="281">
        <f t="shared" si="2"/>
        <v>22.07</v>
      </c>
      <c r="G49" s="281">
        <f t="shared" si="3"/>
        <v>22.07</v>
      </c>
      <c r="H49" s="228">
        <v>14.71</v>
      </c>
      <c r="I49" s="228">
        <v>7.36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228"/>
    </row>
    <row r="50" ht="27" customHeight="1" spans="1:20">
      <c r="A50" s="21" t="s">
        <v>248</v>
      </c>
      <c r="B50" s="21" t="s">
        <v>254</v>
      </c>
      <c r="C50" s="85" t="s">
        <v>230</v>
      </c>
      <c r="D50" s="155" t="s">
        <v>172</v>
      </c>
      <c r="E50" s="21" t="s">
        <v>269</v>
      </c>
      <c r="F50" s="281">
        <f t="shared" si="2"/>
        <v>25.58</v>
      </c>
      <c r="G50" s="281">
        <f t="shared" si="3"/>
        <v>25.58</v>
      </c>
      <c r="H50" s="228">
        <v>17.97</v>
      </c>
      <c r="I50" s="228">
        <v>7.61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228"/>
    </row>
    <row r="51" ht="27" customHeight="1" spans="1:20">
      <c r="A51" s="21" t="s">
        <v>248</v>
      </c>
      <c r="B51" s="21" t="s">
        <v>254</v>
      </c>
      <c r="C51" s="85" t="s">
        <v>230</v>
      </c>
      <c r="D51" s="155" t="s">
        <v>172</v>
      </c>
      <c r="E51" s="21" t="s">
        <v>260</v>
      </c>
      <c r="F51" s="281">
        <f t="shared" si="2"/>
        <v>28.5</v>
      </c>
      <c r="G51" s="281">
        <f t="shared" si="3"/>
        <v>28.5</v>
      </c>
      <c r="H51" s="228">
        <v>19.72</v>
      </c>
      <c r="I51" s="228">
        <v>8.78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228"/>
    </row>
    <row r="52" ht="27" customHeight="1" spans="1:20">
      <c r="A52" s="21" t="s">
        <v>248</v>
      </c>
      <c r="B52" s="21" t="s">
        <v>254</v>
      </c>
      <c r="C52" s="85" t="s">
        <v>230</v>
      </c>
      <c r="D52" s="155" t="s">
        <v>172</v>
      </c>
      <c r="E52" s="21" t="s">
        <v>264</v>
      </c>
      <c r="F52" s="281">
        <f t="shared" si="2"/>
        <v>21.17</v>
      </c>
      <c r="G52" s="281">
        <f t="shared" si="3"/>
        <v>21.17</v>
      </c>
      <c r="H52" s="228">
        <v>16.58</v>
      </c>
      <c r="I52" s="228">
        <v>4.59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228"/>
    </row>
    <row r="53" ht="27" customHeight="1" spans="1:20">
      <c r="A53" s="21" t="s">
        <v>248</v>
      </c>
      <c r="B53" s="21" t="s">
        <v>254</v>
      </c>
      <c r="C53" s="85" t="s">
        <v>230</v>
      </c>
      <c r="D53" s="155" t="s">
        <v>172</v>
      </c>
      <c r="E53" s="21" t="s">
        <v>261</v>
      </c>
      <c r="F53" s="281">
        <f t="shared" si="2"/>
        <v>30.65</v>
      </c>
      <c r="G53" s="281">
        <f t="shared" si="3"/>
        <v>30.65</v>
      </c>
      <c r="H53" s="228">
        <v>20.64</v>
      </c>
      <c r="I53" s="228">
        <v>10.01</v>
      </c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228"/>
    </row>
    <row r="54" ht="27" customHeight="1" spans="1:20">
      <c r="A54" s="21" t="s">
        <v>248</v>
      </c>
      <c r="B54" s="21" t="s">
        <v>254</v>
      </c>
      <c r="C54" s="85" t="s">
        <v>230</v>
      </c>
      <c r="D54" s="155" t="s">
        <v>172</v>
      </c>
      <c r="E54" s="21" t="s">
        <v>282</v>
      </c>
      <c r="F54" s="281">
        <f t="shared" si="2"/>
        <v>28.78</v>
      </c>
      <c r="G54" s="281">
        <f t="shared" si="3"/>
        <v>28.78</v>
      </c>
      <c r="H54" s="228">
        <v>18.24</v>
      </c>
      <c r="I54" s="228">
        <v>10.54</v>
      </c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228"/>
    </row>
    <row r="55" ht="27" customHeight="1" spans="1:20">
      <c r="A55" s="21" t="s">
        <v>248</v>
      </c>
      <c r="B55" s="21" t="s">
        <v>254</v>
      </c>
      <c r="C55" s="85" t="s">
        <v>230</v>
      </c>
      <c r="D55" s="155" t="s">
        <v>172</v>
      </c>
      <c r="E55" s="21" t="s">
        <v>257</v>
      </c>
      <c r="F55" s="281">
        <f t="shared" si="2"/>
        <v>22.39</v>
      </c>
      <c r="G55" s="281">
        <f t="shared" si="3"/>
        <v>22.39</v>
      </c>
      <c r="H55" s="228">
        <v>17.34</v>
      </c>
      <c r="I55" s="228">
        <v>5.05</v>
      </c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228"/>
    </row>
    <row r="56" ht="27" customHeight="1" spans="1:20">
      <c r="A56" s="21" t="s">
        <v>248</v>
      </c>
      <c r="B56" s="21" t="s">
        <v>254</v>
      </c>
      <c r="C56" s="85" t="s">
        <v>230</v>
      </c>
      <c r="D56" s="155" t="s">
        <v>172</v>
      </c>
      <c r="E56" s="21" t="s">
        <v>334</v>
      </c>
      <c r="F56" s="281">
        <f t="shared" si="2"/>
        <v>30.08</v>
      </c>
      <c r="G56" s="281">
        <f t="shared" si="3"/>
        <v>30.08</v>
      </c>
      <c r="H56" s="228">
        <v>24.66</v>
      </c>
      <c r="I56" s="228">
        <v>5.42</v>
      </c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228"/>
    </row>
    <row r="57" ht="27" customHeight="1" spans="1:20">
      <c r="A57" s="21" t="s">
        <v>248</v>
      </c>
      <c r="B57" s="21" t="s">
        <v>254</v>
      </c>
      <c r="C57" s="85" t="s">
        <v>230</v>
      </c>
      <c r="D57" s="155" t="s">
        <v>172</v>
      </c>
      <c r="E57" s="21" t="s">
        <v>335</v>
      </c>
      <c r="F57" s="281">
        <f t="shared" si="2"/>
        <v>20.96</v>
      </c>
      <c r="G57" s="281">
        <f t="shared" si="3"/>
        <v>20.96</v>
      </c>
      <c r="H57" s="228">
        <v>14.47</v>
      </c>
      <c r="I57" s="228">
        <v>6.49</v>
      </c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228"/>
    </row>
    <row r="58" ht="27" customHeight="1" spans="1:20">
      <c r="A58" s="21" t="s">
        <v>248</v>
      </c>
      <c r="B58" s="21" t="s">
        <v>254</v>
      </c>
      <c r="C58" s="85" t="s">
        <v>230</v>
      </c>
      <c r="D58" s="155" t="s">
        <v>172</v>
      </c>
      <c r="E58" s="21" t="s">
        <v>336</v>
      </c>
      <c r="F58" s="281">
        <f t="shared" si="2"/>
        <v>30.08</v>
      </c>
      <c r="G58" s="281">
        <f t="shared" si="3"/>
        <v>30.08</v>
      </c>
      <c r="H58" s="228">
        <v>14.21</v>
      </c>
      <c r="I58" s="228">
        <v>15.87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228"/>
    </row>
    <row r="59" ht="27" customHeight="1" spans="1:20">
      <c r="A59" s="21" t="s">
        <v>248</v>
      </c>
      <c r="B59" s="21" t="s">
        <v>254</v>
      </c>
      <c r="C59" s="85" t="s">
        <v>230</v>
      </c>
      <c r="D59" s="155" t="s">
        <v>172</v>
      </c>
      <c r="E59" s="21" t="s">
        <v>337</v>
      </c>
      <c r="F59" s="281">
        <f t="shared" si="2"/>
        <v>30.08</v>
      </c>
      <c r="G59" s="281">
        <f t="shared" si="3"/>
        <v>30.08</v>
      </c>
      <c r="H59" s="228">
        <v>13.9</v>
      </c>
      <c r="I59" s="228">
        <v>16.18</v>
      </c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228"/>
    </row>
    <row r="60" ht="27" customHeight="1" spans="1:20">
      <c r="A60" s="85" t="s">
        <v>248</v>
      </c>
      <c r="B60" s="85" t="s">
        <v>254</v>
      </c>
      <c r="C60" s="85" t="s">
        <v>230</v>
      </c>
      <c r="D60" s="155" t="s">
        <v>172</v>
      </c>
      <c r="E60" s="85" t="s">
        <v>338</v>
      </c>
      <c r="F60" s="281">
        <f t="shared" si="2"/>
        <v>20.24</v>
      </c>
      <c r="G60" s="281">
        <f t="shared" si="3"/>
        <v>20.24</v>
      </c>
      <c r="H60" s="228">
        <v>9.83</v>
      </c>
      <c r="I60" s="228">
        <v>10.41</v>
      </c>
      <c r="J60" s="402"/>
      <c r="K60" s="228"/>
      <c r="L60" s="228"/>
      <c r="M60" s="228"/>
      <c r="N60" s="228"/>
      <c r="O60" s="228"/>
      <c r="P60" s="228"/>
      <c r="Q60" s="228"/>
      <c r="R60" s="228"/>
      <c r="S60" s="228"/>
      <c r="T60" s="228"/>
    </row>
    <row r="61" ht="27" customHeight="1" spans="1:20">
      <c r="A61" s="85" t="s">
        <v>284</v>
      </c>
      <c r="B61" s="85"/>
      <c r="C61" s="85"/>
      <c r="D61" s="85" t="s">
        <v>172</v>
      </c>
      <c r="E61" s="85" t="s">
        <v>285</v>
      </c>
      <c r="F61" s="281">
        <f>F62</f>
        <v>24.47</v>
      </c>
      <c r="G61" s="281">
        <f>G62</f>
        <v>24.47</v>
      </c>
      <c r="H61" s="281">
        <f>H62</f>
        <v>24.47</v>
      </c>
      <c r="I61" s="228"/>
      <c r="J61" s="402"/>
      <c r="K61" s="228"/>
      <c r="L61" s="228"/>
      <c r="M61" s="228"/>
      <c r="N61" s="228"/>
      <c r="O61" s="228"/>
      <c r="P61" s="228"/>
      <c r="Q61" s="228"/>
      <c r="R61" s="228"/>
      <c r="S61" s="228"/>
      <c r="T61" s="228"/>
    </row>
    <row r="62" ht="27" customHeight="1" spans="1:20">
      <c r="A62" s="85" t="s">
        <v>284</v>
      </c>
      <c r="B62" s="85" t="s">
        <v>286</v>
      </c>
      <c r="C62" s="85"/>
      <c r="D62" s="85" t="s">
        <v>172</v>
      </c>
      <c r="E62" s="85" t="s">
        <v>287</v>
      </c>
      <c r="F62" s="281">
        <f>F63</f>
        <v>24.47</v>
      </c>
      <c r="G62" s="281">
        <f>G63</f>
        <v>24.47</v>
      </c>
      <c r="H62" s="281">
        <f>H63</f>
        <v>24.47</v>
      </c>
      <c r="I62" s="228"/>
      <c r="J62" s="402"/>
      <c r="K62" s="228"/>
      <c r="L62" s="228"/>
      <c r="M62" s="228"/>
      <c r="N62" s="228"/>
      <c r="O62" s="228"/>
      <c r="P62" s="228"/>
      <c r="Q62" s="228"/>
      <c r="R62" s="228"/>
      <c r="S62" s="228"/>
      <c r="T62" s="228"/>
    </row>
    <row r="63" ht="31.5" customHeight="1" spans="1:20">
      <c r="A63" s="85" t="s">
        <v>284</v>
      </c>
      <c r="B63" s="85" t="s">
        <v>286</v>
      </c>
      <c r="C63" s="85" t="s">
        <v>220</v>
      </c>
      <c r="D63" s="85" t="s">
        <v>172</v>
      </c>
      <c r="E63" s="85" t="s">
        <v>288</v>
      </c>
      <c r="F63" s="281">
        <f>G63</f>
        <v>24.47</v>
      </c>
      <c r="G63" s="281">
        <f>H63+I63+J63</f>
        <v>24.47</v>
      </c>
      <c r="H63" s="281">
        <v>24.47</v>
      </c>
      <c r="I63" s="281"/>
      <c r="J63" s="403"/>
      <c r="K63" s="404"/>
      <c r="L63" s="281"/>
      <c r="M63" s="228"/>
      <c r="N63" s="228"/>
      <c r="O63" s="228"/>
      <c r="P63" s="228"/>
      <c r="Q63" s="228"/>
      <c r="R63" s="228"/>
      <c r="S63" s="228"/>
      <c r="T63" s="228"/>
    </row>
    <row r="64" ht="31.5" customHeight="1" spans="1:20">
      <c r="A64" s="397"/>
      <c r="B64" s="397"/>
      <c r="C64" s="398"/>
      <c r="D64" s="399"/>
      <c r="E64" s="397"/>
      <c r="F64" s="400"/>
      <c r="G64" s="400"/>
      <c r="H64" s="401"/>
      <c r="I64" s="400"/>
      <c r="J64" s="401"/>
      <c r="K64" s="405"/>
      <c r="L64" s="400"/>
      <c r="M64" s="406"/>
      <c r="N64" s="406"/>
      <c r="O64" s="406"/>
      <c r="P64" s="407"/>
      <c r="Q64" s="406"/>
      <c r="R64" s="408"/>
      <c r="S64" s="406"/>
      <c r="T64" s="406"/>
    </row>
    <row r="65" ht="31.5" customHeight="1" spans="1:20">
      <c r="A65" s="397"/>
      <c r="B65" s="397"/>
      <c r="C65" s="398"/>
      <c r="D65" s="399"/>
      <c r="E65" s="397"/>
      <c r="F65" s="400"/>
      <c r="G65" s="400"/>
      <c r="H65" s="401"/>
      <c r="I65" s="400"/>
      <c r="J65" s="401"/>
      <c r="K65" s="405"/>
      <c r="L65" s="400"/>
      <c r="M65" s="406"/>
      <c r="N65" s="406"/>
      <c r="O65" s="406"/>
      <c r="P65" s="407"/>
      <c r="Q65" s="406"/>
      <c r="R65" s="408"/>
      <c r="S65" s="406"/>
      <c r="T65" s="406"/>
    </row>
    <row r="66" ht="31.5" customHeight="1" spans="1:20">
      <c r="A66" s="397"/>
      <c r="B66" s="397"/>
      <c r="C66" s="398"/>
      <c r="D66" s="399"/>
      <c r="E66" s="397"/>
      <c r="F66" s="400"/>
      <c r="G66" s="400"/>
      <c r="H66" s="401"/>
      <c r="I66" s="400"/>
      <c r="J66" s="401"/>
      <c r="K66" s="405"/>
      <c r="L66" s="400"/>
      <c r="M66" s="406"/>
      <c r="N66" s="406"/>
      <c r="O66" s="406"/>
      <c r="P66" s="407"/>
      <c r="Q66" s="406"/>
      <c r="R66" s="408"/>
      <c r="S66" s="406"/>
      <c r="T66" s="406"/>
    </row>
    <row r="67" ht="31.5" customHeight="1" spans="1:20">
      <c r="A67" s="397"/>
      <c r="B67" s="397"/>
      <c r="C67" s="398"/>
      <c r="D67" s="399"/>
      <c r="E67" s="397"/>
      <c r="F67" s="400"/>
      <c r="G67" s="400"/>
      <c r="H67" s="401"/>
      <c r="I67" s="400"/>
      <c r="J67" s="401"/>
      <c r="K67" s="405"/>
      <c r="L67" s="400"/>
      <c r="M67" s="406"/>
      <c r="N67" s="406"/>
      <c r="O67" s="406"/>
      <c r="P67" s="407"/>
      <c r="Q67" s="406"/>
      <c r="R67" s="408"/>
      <c r="S67" s="406"/>
      <c r="T67" s="406"/>
    </row>
    <row r="68" ht="31.5" customHeight="1" spans="1:20">
      <c r="A68" s="397"/>
      <c r="B68" s="397"/>
      <c r="C68" s="398"/>
      <c r="D68" s="399"/>
      <c r="E68" s="397"/>
      <c r="F68" s="400"/>
      <c r="G68" s="400"/>
      <c r="H68" s="401"/>
      <c r="I68" s="400"/>
      <c r="J68" s="401"/>
      <c r="K68" s="405"/>
      <c r="L68" s="400"/>
      <c r="M68" s="406"/>
      <c r="N68" s="406"/>
      <c r="O68" s="406"/>
      <c r="P68" s="407"/>
      <c r="Q68" s="406"/>
      <c r="R68" s="408"/>
      <c r="S68" s="406"/>
      <c r="T68" s="406"/>
    </row>
    <row r="69" ht="31.5" customHeight="1" spans="1:20">
      <c r="A69" s="397"/>
      <c r="B69" s="397"/>
      <c r="C69" s="398"/>
      <c r="D69" s="399"/>
      <c r="E69" s="397"/>
      <c r="F69" s="400"/>
      <c r="G69" s="400"/>
      <c r="H69" s="401"/>
      <c r="I69" s="400"/>
      <c r="J69" s="401"/>
      <c r="K69" s="405"/>
      <c r="L69" s="400"/>
      <c r="M69" s="406"/>
      <c r="N69" s="406"/>
      <c r="O69" s="406"/>
      <c r="P69" s="407"/>
      <c r="Q69" s="406"/>
      <c r="R69" s="408"/>
      <c r="S69" s="406"/>
      <c r="T69" s="406"/>
    </row>
    <row r="70" ht="31.5" customHeight="1" spans="1:20">
      <c r="A70" s="397"/>
      <c r="B70" s="397"/>
      <c r="C70" s="398"/>
      <c r="D70" s="399"/>
      <c r="E70" s="397"/>
      <c r="F70" s="400">
        <f t="shared" ref="F70:F72" si="4">SUM(G70,K70)</f>
        <v>0</v>
      </c>
      <c r="G70" s="400">
        <f t="shared" ref="G70:G72" si="5">SUM(H70:J70)</f>
        <v>0</v>
      </c>
      <c r="H70" s="401"/>
      <c r="I70" s="400"/>
      <c r="J70" s="401"/>
      <c r="K70" s="405"/>
      <c r="L70" s="400"/>
      <c r="M70" s="406"/>
      <c r="N70" s="406"/>
      <c r="O70" s="406"/>
      <c r="P70" s="407"/>
      <c r="Q70" s="406"/>
      <c r="R70" s="408"/>
      <c r="S70" s="406"/>
      <c r="T70" s="406"/>
    </row>
    <row r="71" ht="31.5" customHeight="1" spans="1:20">
      <c r="A71" s="397"/>
      <c r="B71" s="397"/>
      <c r="C71" s="398"/>
      <c r="D71" s="399"/>
      <c r="E71" s="397"/>
      <c r="F71" s="400">
        <f t="shared" si="4"/>
        <v>0</v>
      </c>
      <c r="G71" s="400">
        <f t="shared" si="5"/>
        <v>0</v>
      </c>
      <c r="H71" s="401"/>
      <c r="I71" s="400"/>
      <c r="J71" s="401"/>
      <c r="K71" s="405"/>
      <c r="L71" s="400"/>
      <c r="M71" s="406"/>
      <c r="N71" s="406"/>
      <c r="O71" s="406"/>
      <c r="P71" s="407"/>
      <c r="Q71" s="406"/>
      <c r="R71" s="408"/>
      <c r="S71" s="406"/>
      <c r="T71" s="406"/>
    </row>
    <row r="72" ht="31.5" customHeight="1" spans="1:20">
      <c r="A72" s="397"/>
      <c r="B72" s="397"/>
      <c r="C72" s="398"/>
      <c r="D72" s="399"/>
      <c r="E72" s="397"/>
      <c r="F72" s="400">
        <f t="shared" si="4"/>
        <v>0</v>
      </c>
      <c r="G72" s="400">
        <f t="shared" si="5"/>
        <v>0</v>
      </c>
      <c r="H72" s="401"/>
      <c r="I72" s="400"/>
      <c r="J72" s="401"/>
      <c r="K72" s="405"/>
      <c r="L72" s="400"/>
      <c r="M72" s="406"/>
      <c r="N72" s="406"/>
      <c r="O72" s="406"/>
      <c r="P72" s="407"/>
      <c r="Q72" s="406"/>
      <c r="R72" s="408"/>
      <c r="S72" s="406"/>
      <c r="T72" s="406"/>
    </row>
  </sheetData>
  <mergeCells count="23">
    <mergeCell ref="A2:T2"/>
    <mergeCell ref="G4:J4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39" right="0.39" top="0.5" bottom="0.47" header="0.39" footer="0.39"/>
  <pageSetup paperSize="9" scale="65" orientation="landscape" horizontalDpi="1200" verticalDpi="1200"/>
  <headerFooter alignWithMargins="0"/>
  <ignoredErrors>
    <ignoredError sqref="F11:J11 H2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5" workbookViewId="0">
      <selection activeCell="I13" sqref="I13"/>
    </sheetView>
  </sheetViews>
  <sheetFormatPr defaultColWidth="12" defaultRowHeight="15.75" outlineLevelCol="4"/>
  <cols>
    <col min="1" max="1" width="19.8333333333333" style="369" customWidth="1"/>
    <col min="2" max="2" width="58.1666666666667" style="369" customWidth="1"/>
    <col min="3" max="3" width="32" style="372" customWidth="1"/>
    <col min="4" max="4" width="32" style="373" customWidth="1"/>
    <col min="5" max="5" width="32" style="369" customWidth="1"/>
    <col min="6" max="7" width="12" style="369"/>
    <col min="8" max="9" width="15.1666666666667" style="369"/>
    <col min="10" max="16384" width="12" style="369"/>
  </cols>
  <sheetData>
    <row r="1" s="368" customFormat="1" ht="13.5" customHeight="1" spans="1:5">
      <c r="A1" s="338" t="s">
        <v>339</v>
      </c>
      <c r="C1" s="374"/>
      <c r="D1" s="375"/>
      <c r="E1" s="376"/>
    </row>
    <row r="2" s="369" customFormat="1" ht="28.9" customHeight="1" spans="1:5">
      <c r="A2" s="354" t="s">
        <v>33</v>
      </c>
      <c r="B2" s="355"/>
      <c r="C2" s="377"/>
      <c r="D2" s="355"/>
      <c r="E2" s="355"/>
    </row>
    <row r="3" s="370" customFormat="1" ht="18" customHeight="1" spans="1:5">
      <c r="A3" s="378" t="s">
        <v>291</v>
      </c>
      <c r="B3" s="379"/>
      <c r="C3" s="380"/>
      <c r="D3" s="381"/>
      <c r="E3" s="382" t="s">
        <v>340</v>
      </c>
    </row>
    <row r="4" s="371" customFormat="1" ht="18" customHeight="1" spans="1:5">
      <c r="A4" s="383" t="s">
        <v>341</v>
      </c>
      <c r="B4" s="383"/>
      <c r="C4" s="384" t="s">
        <v>342</v>
      </c>
      <c r="D4" s="385"/>
      <c r="E4" s="385"/>
    </row>
    <row r="5" s="371" customFormat="1" ht="18" customHeight="1" spans="1:5">
      <c r="A5" s="385" t="s">
        <v>343</v>
      </c>
      <c r="B5" s="385" t="s">
        <v>344</v>
      </c>
      <c r="C5" s="384" t="s">
        <v>345</v>
      </c>
      <c r="D5" s="383" t="s">
        <v>346</v>
      </c>
      <c r="E5" s="383" t="s">
        <v>347</v>
      </c>
    </row>
    <row r="6" s="370" customFormat="1" ht="18" customHeight="1" spans="1:5">
      <c r="A6" s="386">
        <v>301</v>
      </c>
      <c r="B6" s="387" t="s">
        <v>316</v>
      </c>
      <c r="C6" s="388">
        <f>SUM(C7:C18)</f>
        <v>1572.67</v>
      </c>
      <c r="D6" s="388">
        <f>SUM(D7:D18)</f>
        <v>1572.67</v>
      </c>
      <c r="E6" s="389"/>
    </row>
    <row r="7" s="370" customFormat="1" ht="18" customHeight="1" spans="1:5">
      <c r="A7" s="386" t="s">
        <v>348</v>
      </c>
      <c r="B7" s="387" t="s">
        <v>349</v>
      </c>
      <c r="C7" s="388">
        <f>D7+E7</f>
        <v>899.96</v>
      </c>
      <c r="D7" s="390">
        <f>472.44+124.7+302.82</f>
        <v>899.96</v>
      </c>
      <c r="E7" s="389"/>
    </row>
    <row r="8" s="370" customFormat="1" ht="18" customHeight="1" spans="1:5">
      <c r="A8" s="386" t="s">
        <v>350</v>
      </c>
      <c r="B8" s="387" t="s">
        <v>351</v>
      </c>
      <c r="C8" s="388">
        <f t="shared" ref="C7:C38" si="0">D8+E8</f>
        <v>268.88</v>
      </c>
      <c r="D8" s="390">
        <f>79.21+5.27+184.4</f>
        <v>268.88</v>
      </c>
      <c r="E8" s="389"/>
    </row>
    <row r="9" s="370" customFormat="1" ht="18" customHeight="1" spans="1:5">
      <c r="A9" s="386" t="s">
        <v>352</v>
      </c>
      <c r="B9" s="387" t="s">
        <v>353</v>
      </c>
      <c r="C9" s="388">
        <f t="shared" si="0"/>
        <v>0</v>
      </c>
      <c r="D9" s="390"/>
      <c r="E9" s="389"/>
    </row>
    <row r="10" s="370" customFormat="1" ht="18" customHeight="1" spans="1:5">
      <c r="A10" s="386" t="s">
        <v>354</v>
      </c>
      <c r="B10" s="387" t="s">
        <v>355</v>
      </c>
      <c r="C10" s="388">
        <f t="shared" si="0"/>
        <v>0</v>
      </c>
      <c r="D10" s="390"/>
      <c r="E10" s="389"/>
    </row>
    <row r="11" s="370" customFormat="1" ht="18" customHeight="1" spans="1:5">
      <c r="A11" s="386" t="s">
        <v>356</v>
      </c>
      <c r="B11" s="387" t="s">
        <v>357</v>
      </c>
      <c r="C11" s="388">
        <f t="shared" si="0"/>
        <v>116.78</v>
      </c>
      <c r="D11" s="390">
        <f>34.29+82.49</f>
        <v>116.78</v>
      </c>
      <c r="E11" s="389"/>
    </row>
    <row r="12" s="370" customFormat="1" ht="18" customHeight="1" spans="1:5">
      <c r="A12" s="386" t="s">
        <v>358</v>
      </c>
      <c r="B12" s="387" t="s">
        <v>359</v>
      </c>
      <c r="C12" s="388">
        <f t="shared" si="0"/>
        <v>0</v>
      </c>
      <c r="D12" s="390"/>
      <c r="E12" s="389"/>
    </row>
    <row r="13" s="370" customFormat="1" ht="18" customHeight="1" spans="1:5">
      <c r="A13" s="386">
        <v>30110</v>
      </c>
      <c r="B13" s="387" t="s">
        <v>360</v>
      </c>
      <c r="C13" s="388">
        <f t="shared" si="0"/>
        <v>48.38</v>
      </c>
      <c r="D13" s="390">
        <f>14.27+34.11</f>
        <v>48.38</v>
      </c>
      <c r="E13" s="389"/>
    </row>
    <row r="14" s="370" customFormat="1" ht="18" customHeight="1" spans="1:5">
      <c r="A14" s="386">
        <v>30111</v>
      </c>
      <c r="B14" s="387" t="s">
        <v>361</v>
      </c>
      <c r="C14" s="388">
        <f t="shared" si="0"/>
        <v>0</v>
      </c>
      <c r="D14" s="390"/>
      <c r="E14" s="389"/>
    </row>
    <row r="15" s="370" customFormat="1" ht="18" customHeight="1" spans="1:5">
      <c r="A15" s="386">
        <v>30112</v>
      </c>
      <c r="B15" s="387" t="s">
        <v>362</v>
      </c>
      <c r="C15" s="388">
        <f t="shared" si="0"/>
        <v>14.53</v>
      </c>
      <c r="D15" s="390">
        <f>2.04+1.07+1.02+0.75+4.87+2.44+2.34</f>
        <v>14.53</v>
      </c>
      <c r="E15" s="389"/>
    </row>
    <row r="16" s="370" customFormat="1" ht="18" customHeight="1" spans="1:5">
      <c r="A16" s="386">
        <v>30113</v>
      </c>
      <c r="B16" s="387" t="s">
        <v>363</v>
      </c>
      <c r="C16" s="388">
        <f t="shared" si="0"/>
        <v>82.94</v>
      </c>
      <c r="D16" s="390">
        <f>58.47+24.47</f>
        <v>82.94</v>
      </c>
      <c r="E16" s="389"/>
    </row>
    <row r="17" s="370" customFormat="1" ht="18" customHeight="1" spans="1:5">
      <c r="A17" s="386">
        <v>30114</v>
      </c>
      <c r="B17" s="387" t="s">
        <v>364</v>
      </c>
      <c r="C17" s="388">
        <f t="shared" si="0"/>
        <v>0</v>
      </c>
      <c r="D17" s="390"/>
      <c r="E17" s="389"/>
    </row>
    <row r="18" s="370" customFormat="1" ht="18" customHeight="1" spans="1:5">
      <c r="A18" s="386" t="s">
        <v>365</v>
      </c>
      <c r="B18" s="387" t="s">
        <v>366</v>
      </c>
      <c r="C18" s="388">
        <f t="shared" si="0"/>
        <v>141.2</v>
      </c>
      <c r="D18" s="390">
        <f>81.82+34.2+10.39+1.05+2.34+3.12+7.57+0.71</f>
        <v>141.2</v>
      </c>
      <c r="E18" s="389"/>
    </row>
    <row r="19" s="370" customFormat="1" ht="18" customHeight="1" spans="1:5">
      <c r="A19" s="386" t="s">
        <v>367</v>
      </c>
      <c r="B19" s="387" t="s">
        <v>318</v>
      </c>
      <c r="C19" s="388">
        <f t="shared" si="0"/>
        <v>44.82</v>
      </c>
      <c r="D19" s="390">
        <f>SUM(D20:D31)</f>
        <v>44.82</v>
      </c>
      <c r="E19" s="391"/>
    </row>
    <row r="20" s="370" customFormat="1" ht="18" customHeight="1" spans="1:5">
      <c r="A20" s="386" t="s">
        <v>368</v>
      </c>
      <c r="B20" s="387" t="s">
        <v>369</v>
      </c>
      <c r="C20" s="388">
        <f t="shared" si="0"/>
        <v>10.36</v>
      </c>
      <c r="D20" s="390">
        <v>10.36</v>
      </c>
      <c r="E20" s="391"/>
    </row>
    <row r="21" s="370" customFormat="1" ht="18" customHeight="1" spans="1:5">
      <c r="A21" s="386" t="s">
        <v>370</v>
      </c>
      <c r="B21" s="387" t="s">
        <v>371</v>
      </c>
      <c r="C21" s="388">
        <f t="shared" si="0"/>
        <v>0</v>
      </c>
      <c r="D21" s="390"/>
      <c r="E21" s="391"/>
    </row>
    <row r="22" s="370" customFormat="1" ht="18" customHeight="1" spans="1:5">
      <c r="A22" s="386" t="s">
        <v>372</v>
      </c>
      <c r="B22" s="387" t="s">
        <v>373</v>
      </c>
      <c r="C22" s="388">
        <f t="shared" si="0"/>
        <v>7.13</v>
      </c>
      <c r="D22" s="390">
        <v>7.13</v>
      </c>
      <c r="E22" s="391"/>
    </row>
    <row r="23" s="370" customFormat="1" ht="18" customHeight="1" spans="1:5">
      <c r="A23" s="386" t="s">
        <v>374</v>
      </c>
      <c r="B23" s="387" t="s">
        <v>375</v>
      </c>
      <c r="C23" s="388">
        <f t="shared" si="0"/>
        <v>0</v>
      </c>
      <c r="D23" s="390"/>
      <c r="E23" s="391"/>
    </row>
    <row r="24" s="370" customFormat="1" ht="18" customHeight="1" spans="1:5">
      <c r="A24" s="386" t="s">
        <v>376</v>
      </c>
      <c r="B24" s="387" t="s">
        <v>377</v>
      </c>
      <c r="C24" s="388">
        <f t="shared" si="0"/>
        <v>27.33</v>
      </c>
      <c r="D24" s="390">
        <f>21.53+5.8</f>
        <v>27.33</v>
      </c>
      <c r="E24" s="391"/>
    </row>
    <row r="25" s="370" customFormat="1" ht="18" customHeight="1" spans="1:5">
      <c r="A25" s="386" t="s">
        <v>378</v>
      </c>
      <c r="B25" s="387" t="s">
        <v>379</v>
      </c>
      <c r="C25" s="388">
        <f t="shared" si="0"/>
        <v>0</v>
      </c>
      <c r="D25" s="390"/>
      <c r="E25" s="391"/>
    </row>
    <row r="26" s="370" customFormat="1" ht="18" customHeight="1" spans="1:5">
      <c r="A26" s="386" t="s">
        <v>380</v>
      </c>
      <c r="B26" s="387" t="s">
        <v>364</v>
      </c>
      <c r="C26" s="388">
        <f t="shared" si="0"/>
        <v>0</v>
      </c>
      <c r="D26" s="390"/>
      <c r="E26" s="391"/>
    </row>
    <row r="27" s="370" customFormat="1" ht="18" customHeight="1" spans="1:5">
      <c r="A27" s="386" t="s">
        <v>381</v>
      </c>
      <c r="B27" s="387" t="s">
        <v>382</v>
      </c>
      <c r="C27" s="388">
        <f t="shared" si="0"/>
        <v>0</v>
      </c>
      <c r="D27" s="390"/>
      <c r="E27" s="391"/>
    </row>
    <row r="28" s="370" customFormat="1" ht="18" customHeight="1" spans="1:5">
      <c r="A28" s="386" t="s">
        <v>383</v>
      </c>
      <c r="B28" s="387" t="s">
        <v>384</v>
      </c>
      <c r="C28" s="388">
        <f t="shared" si="0"/>
        <v>0</v>
      </c>
      <c r="D28" s="390"/>
      <c r="E28" s="391"/>
    </row>
    <row r="29" s="370" customFormat="1" ht="18" customHeight="1" spans="1:5">
      <c r="A29" s="386" t="s">
        <v>385</v>
      </c>
      <c r="B29" s="387" t="s">
        <v>386</v>
      </c>
      <c r="C29" s="388">
        <f t="shared" si="0"/>
        <v>0</v>
      </c>
      <c r="D29" s="390"/>
      <c r="E29" s="391"/>
    </row>
    <row r="30" s="370" customFormat="1" ht="18" customHeight="1" spans="1:5">
      <c r="A30" s="386" t="s">
        <v>387</v>
      </c>
      <c r="B30" s="387" t="s">
        <v>388</v>
      </c>
      <c r="C30" s="388">
        <f t="shared" si="0"/>
        <v>0</v>
      </c>
      <c r="D30" s="390"/>
      <c r="E30" s="391"/>
    </row>
    <row r="31" s="370" customFormat="1" ht="18" customHeight="1" spans="1:5">
      <c r="A31" s="386" t="s">
        <v>389</v>
      </c>
      <c r="B31" s="387" t="s">
        <v>390</v>
      </c>
      <c r="C31" s="388">
        <f t="shared" si="0"/>
        <v>0</v>
      </c>
      <c r="D31" s="390"/>
      <c r="E31" s="391"/>
    </row>
    <row r="32" s="370" customFormat="1" ht="18" customHeight="1" spans="1:5">
      <c r="A32" s="387" t="s">
        <v>391</v>
      </c>
      <c r="B32" s="387" t="s">
        <v>392</v>
      </c>
      <c r="C32" s="388">
        <f>SUM(C33:C59)</f>
        <v>451.65</v>
      </c>
      <c r="D32" s="390">
        <f>C32</f>
        <v>451.65</v>
      </c>
      <c r="E32" s="389"/>
    </row>
    <row r="33" s="370" customFormat="1" ht="18" customHeight="1" spans="1:5">
      <c r="A33" s="387" t="s">
        <v>393</v>
      </c>
      <c r="B33" s="387" t="s">
        <v>394</v>
      </c>
      <c r="C33" s="388">
        <f>D33+E33</f>
        <v>82.93</v>
      </c>
      <c r="D33" s="392">
        <v>82.93</v>
      </c>
      <c r="E33" s="389"/>
    </row>
    <row r="34" s="370" customFormat="1" ht="18" customHeight="1" spans="1:5">
      <c r="A34" s="387" t="s">
        <v>395</v>
      </c>
      <c r="B34" s="387" t="s">
        <v>396</v>
      </c>
      <c r="C34" s="388">
        <f t="shared" si="0"/>
        <v>16.14</v>
      </c>
      <c r="D34" s="392">
        <v>16.14</v>
      </c>
      <c r="E34" s="389"/>
    </row>
    <row r="35" s="370" customFormat="1" ht="18" customHeight="1" spans="1:5">
      <c r="A35" s="387" t="s">
        <v>397</v>
      </c>
      <c r="B35" s="387" t="s">
        <v>398</v>
      </c>
      <c r="C35" s="388">
        <f t="shared" si="0"/>
        <v>3.65</v>
      </c>
      <c r="D35" s="392">
        <v>3.65</v>
      </c>
      <c r="E35" s="389"/>
    </row>
    <row r="36" s="370" customFormat="1" ht="18" customHeight="1" spans="1:5">
      <c r="A36" s="387" t="s">
        <v>399</v>
      </c>
      <c r="B36" s="387" t="s">
        <v>400</v>
      </c>
      <c r="C36" s="388">
        <f t="shared" si="0"/>
        <v>0</v>
      </c>
      <c r="D36" s="392">
        <v>0</v>
      </c>
      <c r="E36" s="389"/>
    </row>
    <row r="37" s="370" customFormat="1" ht="18" customHeight="1" spans="1:5">
      <c r="A37" s="387" t="s">
        <v>401</v>
      </c>
      <c r="B37" s="387" t="s">
        <v>402</v>
      </c>
      <c r="C37" s="388">
        <f t="shared" si="0"/>
        <v>2.8</v>
      </c>
      <c r="D37" s="392">
        <v>2.8</v>
      </c>
      <c r="E37" s="389"/>
    </row>
    <row r="38" s="370" customFormat="1" ht="18" customHeight="1" spans="1:5">
      <c r="A38" s="387" t="s">
        <v>403</v>
      </c>
      <c r="B38" s="387" t="s">
        <v>404</v>
      </c>
      <c r="C38" s="388">
        <f t="shared" si="0"/>
        <v>27.99</v>
      </c>
      <c r="D38" s="392">
        <v>27.99</v>
      </c>
      <c r="E38" s="389"/>
    </row>
    <row r="39" s="370" customFormat="1" ht="18" customHeight="1" spans="1:5">
      <c r="A39" s="387" t="s">
        <v>405</v>
      </c>
      <c r="B39" s="387" t="s">
        <v>406</v>
      </c>
      <c r="C39" s="388">
        <f t="shared" ref="C39:C59" si="1">D39+E39</f>
        <v>1.39</v>
      </c>
      <c r="D39" s="392">
        <v>1.39</v>
      </c>
      <c r="E39" s="389"/>
    </row>
    <row r="40" s="370" customFormat="1" ht="18" customHeight="1" spans="1:5">
      <c r="A40" s="387" t="s">
        <v>407</v>
      </c>
      <c r="B40" s="387" t="s">
        <v>408</v>
      </c>
      <c r="C40" s="388">
        <f t="shared" si="1"/>
        <v>0</v>
      </c>
      <c r="D40" s="392">
        <v>0</v>
      </c>
      <c r="E40" s="389"/>
    </row>
    <row r="41" s="370" customFormat="1" ht="18" customHeight="1" spans="1:5">
      <c r="A41" s="387" t="s">
        <v>409</v>
      </c>
      <c r="B41" s="387" t="s">
        <v>410</v>
      </c>
      <c r="C41" s="388">
        <f t="shared" si="1"/>
        <v>0</v>
      </c>
      <c r="D41" s="392">
        <v>0</v>
      </c>
      <c r="E41" s="389"/>
    </row>
    <row r="42" s="370" customFormat="1" ht="18" customHeight="1" spans="1:5">
      <c r="A42" s="387" t="s">
        <v>411</v>
      </c>
      <c r="B42" s="387" t="s">
        <v>412</v>
      </c>
      <c r="C42" s="388">
        <f t="shared" si="1"/>
        <v>16.46</v>
      </c>
      <c r="D42" s="392">
        <v>16.46</v>
      </c>
      <c r="E42" s="389"/>
    </row>
    <row r="43" s="370" customFormat="1" ht="18" customHeight="1" spans="1:5">
      <c r="A43" s="387" t="s">
        <v>413</v>
      </c>
      <c r="B43" s="387" t="s">
        <v>414</v>
      </c>
      <c r="C43" s="388">
        <f t="shared" si="1"/>
        <v>0</v>
      </c>
      <c r="D43" s="392">
        <v>0</v>
      </c>
      <c r="E43" s="389"/>
    </row>
    <row r="44" s="370" customFormat="1" ht="18" customHeight="1" spans="1:5">
      <c r="A44" s="387" t="s">
        <v>415</v>
      </c>
      <c r="B44" s="387" t="s">
        <v>416</v>
      </c>
      <c r="C44" s="388">
        <f t="shared" si="1"/>
        <v>41.68</v>
      </c>
      <c r="D44" s="392">
        <v>41.68</v>
      </c>
      <c r="E44" s="389"/>
    </row>
    <row r="45" s="370" customFormat="1" ht="18" customHeight="1" spans="1:5">
      <c r="A45" s="387" t="s">
        <v>417</v>
      </c>
      <c r="B45" s="387" t="s">
        <v>418</v>
      </c>
      <c r="C45" s="388">
        <f t="shared" si="1"/>
        <v>4.62</v>
      </c>
      <c r="D45" s="392">
        <v>4.62</v>
      </c>
      <c r="E45" s="389"/>
    </row>
    <row r="46" s="370" customFormat="1" ht="18" customHeight="1" spans="1:5">
      <c r="A46" s="387" t="s">
        <v>419</v>
      </c>
      <c r="B46" s="387" t="s">
        <v>420</v>
      </c>
      <c r="C46" s="388">
        <f t="shared" si="1"/>
        <v>39.85</v>
      </c>
      <c r="D46" s="392">
        <v>39.85</v>
      </c>
      <c r="E46" s="389"/>
    </row>
    <row r="47" s="370" customFormat="1" ht="18" customHeight="1" spans="1:5">
      <c r="A47" s="387" t="s">
        <v>421</v>
      </c>
      <c r="B47" s="387" t="s">
        <v>422</v>
      </c>
      <c r="C47" s="388">
        <f t="shared" si="1"/>
        <v>16.2</v>
      </c>
      <c r="D47" s="392">
        <v>16.2</v>
      </c>
      <c r="E47" s="389"/>
    </row>
    <row r="48" s="370" customFormat="1" ht="18" customHeight="1" spans="1:5">
      <c r="A48" s="387" t="s">
        <v>423</v>
      </c>
      <c r="B48" s="387" t="s">
        <v>424</v>
      </c>
      <c r="C48" s="388">
        <f t="shared" si="1"/>
        <v>16.64</v>
      </c>
      <c r="D48" s="392">
        <v>16.64</v>
      </c>
      <c r="E48" s="389"/>
    </row>
    <row r="49" s="370" customFormat="1" ht="18" customHeight="1" spans="1:5">
      <c r="A49" s="387" t="s">
        <v>425</v>
      </c>
      <c r="B49" s="387" t="s">
        <v>426</v>
      </c>
      <c r="C49" s="388">
        <f t="shared" si="1"/>
        <v>11.47</v>
      </c>
      <c r="D49" s="392">
        <v>11.47</v>
      </c>
      <c r="E49" s="389"/>
    </row>
    <row r="50" s="370" customFormat="1" ht="18" customHeight="1" spans="1:5">
      <c r="A50" s="387" t="s">
        <v>427</v>
      </c>
      <c r="B50" s="387" t="s">
        <v>428</v>
      </c>
      <c r="C50" s="388">
        <f t="shared" si="1"/>
        <v>0</v>
      </c>
      <c r="D50" s="392">
        <v>0</v>
      </c>
      <c r="E50" s="389"/>
    </row>
    <row r="51" s="370" customFormat="1" ht="18" customHeight="1" spans="1:5">
      <c r="A51" s="387" t="s">
        <v>429</v>
      </c>
      <c r="B51" s="387" t="s">
        <v>430</v>
      </c>
      <c r="C51" s="388">
        <f t="shared" si="1"/>
        <v>0</v>
      </c>
      <c r="D51" s="392">
        <v>0</v>
      </c>
      <c r="E51" s="389"/>
    </row>
    <row r="52" s="370" customFormat="1" ht="18" customHeight="1" spans="1:5">
      <c r="A52" s="387" t="s">
        <v>431</v>
      </c>
      <c r="B52" s="387" t="s">
        <v>432</v>
      </c>
      <c r="C52" s="388">
        <f t="shared" si="1"/>
        <v>2.31</v>
      </c>
      <c r="D52" s="392">
        <v>2.31</v>
      </c>
      <c r="E52" s="389"/>
    </row>
    <row r="53" s="370" customFormat="1" ht="18" customHeight="1" spans="1:5">
      <c r="A53" s="387" t="s">
        <v>433</v>
      </c>
      <c r="B53" s="387" t="s">
        <v>434</v>
      </c>
      <c r="C53" s="388">
        <f t="shared" si="1"/>
        <v>0</v>
      </c>
      <c r="D53" s="392">
        <v>0</v>
      </c>
      <c r="E53" s="389"/>
    </row>
    <row r="54" s="370" customFormat="1" ht="18" customHeight="1" spans="1:5">
      <c r="A54" s="387" t="s">
        <v>435</v>
      </c>
      <c r="B54" s="387" t="s">
        <v>436</v>
      </c>
      <c r="C54" s="388">
        <f t="shared" si="1"/>
        <v>21.17</v>
      </c>
      <c r="D54" s="392">
        <v>21.17</v>
      </c>
      <c r="E54" s="389"/>
    </row>
    <row r="55" s="370" customFormat="1" ht="18" customHeight="1" spans="1:5">
      <c r="A55" s="387" t="s">
        <v>437</v>
      </c>
      <c r="B55" s="387" t="s">
        <v>438</v>
      </c>
      <c r="C55" s="388">
        <f t="shared" si="1"/>
        <v>0.58</v>
      </c>
      <c r="D55" s="392">
        <v>0.58</v>
      </c>
      <c r="E55" s="389"/>
    </row>
    <row r="56" s="370" customFormat="1" ht="18" customHeight="1" spans="1:5">
      <c r="A56" s="387" t="s">
        <v>439</v>
      </c>
      <c r="B56" s="387" t="s">
        <v>440</v>
      </c>
      <c r="C56" s="388">
        <f t="shared" si="1"/>
        <v>3.35</v>
      </c>
      <c r="D56" s="392">
        <v>3.35</v>
      </c>
      <c r="E56" s="389"/>
    </row>
    <row r="57" s="370" customFormat="1" ht="18" customHeight="1" spans="1:5">
      <c r="A57" s="387" t="s">
        <v>441</v>
      </c>
      <c r="B57" s="387" t="s">
        <v>442</v>
      </c>
      <c r="C57" s="388">
        <f t="shared" si="1"/>
        <v>22.56</v>
      </c>
      <c r="D57" s="392">
        <v>22.56</v>
      </c>
      <c r="E57" s="389"/>
    </row>
    <row r="58" s="370" customFormat="1" ht="18" customHeight="1" spans="1:5">
      <c r="A58" s="387" t="s">
        <v>443</v>
      </c>
      <c r="B58" s="387" t="s">
        <v>444</v>
      </c>
      <c r="C58" s="388">
        <f t="shared" si="1"/>
        <v>0</v>
      </c>
      <c r="D58" s="392">
        <v>0</v>
      </c>
      <c r="E58" s="389"/>
    </row>
    <row r="59" s="370" customFormat="1" ht="18" customHeight="1" spans="1:5">
      <c r="A59" s="387" t="s">
        <v>445</v>
      </c>
      <c r="B59" s="387" t="s">
        <v>446</v>
      </c>
      <c r="C59" s="388">
        <f t="shared" si="1"/>
        <v>119.86</v>
      </c>
      <c r="D59" s="392">
        <v>119.86</v>
      </c>
      <c r="E59" s="389"/>
    </row>
    <row r="60" s="370" customFormat="1" ht="18" customHeight="1" spans="1:5">
      <c r="A60" s="393"/>
      <c r="B60" s="393" t="s">
        <v>447</v>
      </c>
      <c r="C60" s="394">
        <f>C19+C6+C32</f>
        <v>2069.14</v>
      </c>
      <c r="D60" s="394">
        <f>D6+D32+D19</f>
        <v>2069.14</v>
      </c>
      <c r="E60" s="395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9" sqref="E29"/>
    </sheetView>
  </sheetViews>
  <sheetFormatPr defaultColWidth="12" defaultRowHeight="14.25" outlineLevelCol="5"/>
  <cols>
    <col min="1" max="1" width="32.3333333333333" style="348" customWidth="1"/>
    <col min="2" max="2" width="35" style="348" customWidth="1"/>
    <col min="3" max="3" width="34" style="348" customWidth="1"/>
    <col min="4" max="6" width="25.1666666666667" style="348" customWidth="1"/>
    <col min="7" max="16384" width="12" style="348"/>
  </cols>
  <sheetData>
    <row r="1" s="348" customFormat="1" ht="26.25" customHeight="1" spans="1:6">
      <c r="A1" s="338" t="s">
        <v>448</v>
      </c>
      <c r="B1" s="351"/>
      <c r="C1" s="352"/>
      <c r="D1" s="352"/>
      <c r="E1" s="352"/>
      <c r="F1" s="353"/>
    </row>
    <row r="2" s="348" customFormat="1" ht="36" customHeight="1" spans="1:6">
      <c r="A2" s="354" t="s">
        <v>449</v>
      </c>
      <c r="B2" s="355"/>
      <c r="C2" s="355"/>
      <c r="D2" s="355"/>
      <c r="E2" s="355"/>
      <c r="F2" s="355"/>
    </row>
    <row r="3" s="348" customFormat="1" ht="24.75" customHeight="1" spans="1:6">
      <c r="A3" s="356" t="s">
        <v>450</v>
      </c>
      <c r="B3" s="357"/>
      <c r="C3" s="357"/>
      <c r="D3" s="357"/>
      <c r="E3" s="357"/>
      <c r="F3" s="358" t="s">
        <v>451</v>
      </c>
    </row>
    <row r="4" s="349" customFormat="1" ht="28.5" customHeight="1" spans="1:6">
      <c r="A4" s="359" t="s">
        <v>452</v>
      </c>
      <c r="B4" s="360" t="s">
        <v>453</v>
      </c>
      <c r="C4" s="360" t="s">
        <v>454</v>
      </c>
      <c r="D4" s="360"/>
      <c r="E4" s="360"/>
      <c r="F4" s="361" t="s">
        <v>455</v>
      </c>
    </row>
    <row r="5" s="349" customFormat="1" ht="27.75" customHeight="1" spans="1:6">
      <c r="A5" s="359"/>
      <c r="B5" s="360"/>
      <c r="C5" s="360" t="s">
        <v>456</v>
      </c>
      <c r="D5" s="360" t="s">
        <v>457</v>
      </c>
      <c r="E5" s="360" t="s">
        <v>458</v>
      </c>
      <c r="F5" s="362"/>
    </row>
    <row r="6" s="350" customFormat="1" ht="45.75" customHeight="1" spans="1:6">
      <c r="A6" s="363">
        <f>B6+C6+F6</f>
        <v>43.23</v>
      </c>
      <c r="B6" s="364">
        <v>0</v>
      </c>
      <c r="C6" s="365">
        <f>D6+E6</f>
        <v>7.25</v>
      </c>
      <c r="D6" s="364">
        <v>0</v>
      </c>
      <c r="E6" s="364">
        <v>7.25</v>
      </c>
      <c r="F6" s="365">
        <v>35.98</v>
      </c>
    </row>
    <row r="7" s="348" customFormat="1" spans="1:6">
      <c r="A7" s="366"/>
      <c r="B7" s="366"/>
      <c r="C7" s="366"/>
      <c r="D7" s="366"/>
      <c r="E7" s="366"/>
      <c r="F7" s="366"/>
    </row>
    <row r="8" s="348" customFormat="1" spans="1:1">
      <c r="A8" s="367"/>
    </row>
    <row r="9" s="348" customFormat="1" spans="1:1">
      <c r="A9" s="367"/>
    </row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24" sqref="E24"/>
    </sheetView>
  </sheetViews>
  <sheetFormatPr defaultColWidth="11.8333333333333" defaultRowHeight="13.5" outlineLevelCol="4"/>
  <cols>
    <col min="1" max="1" width="15.5" style="337" customWidth="1"/>
    <col min="2" max="2" width="59.8333333333333" style="337" customWidth="1"/>
    <col min="3" max="3" width="32" style="337" customWidth="1"/>
    <col min="4" max="5" width="31" style="337" customWidth="1"/>
    <col min="6" max="16384" width="11.8333333333333" style="337"/>
  </cols>
  <sheetData>
    <row r="1" s="333" customFormat="1" ht="15.95" customHeight="1" spans="1:5">
      <c r="A1" s="338" t="s">
        <v>459</v>
      </c>
      <c r="E1" s="339"/>
    </row>
    <row r="2" s="333" customFormat="1" ht="39.75" customHeight="1" spans="1:5">
      <c r="A2" s="340" t="s">
        <v>45</v>
      </c>
      <c r="B2" s="340"/>
      <c r="C2" s="340"/>
      <c r="D2" s="340"/>
      <c r="E2" s="340"/>
    </row>
    <row r="3" s="334" customFormat="1" ht="18" customHeight="1" spans="1:5">
      <c r="A3" s="341" t="s">
        <v>460</v>
      </c>
      <c r="B3" s="341" t="s">
        <v>461</v>
      </c>
      <c r="C3" s="341"/>
      <c r="D3" s="341"/>
      <c r="E3" s="342" t="s">
        <v>153</v>
      </c>
    </row>
    <row r="4" s="335" customFormat="1" ht="23.25" customHeight="1" spans="1:5">
      <c r="A4" s="343" t="s">
        <v>462</v>
      </c>
      <c r="B4" s="343" t="s">
        <v>463</v>
      </c>
      <c r="C4" s="343" t="s">
        <v>464</v>
      </c>
      <c r="D4" s="343"/>
      <c r="E4" s="343"/>
    </row>
    <row r="5" s="335" customFormat="1" ht="23.25" customHeight="1" spans="1:5">
      <c r="A5" s="343"/>
      <c r="B5" s="343"/>
      <c r="C5" s="343" t="s">
        <v>171</v>
      </c>
      <c r="D5" s="343" t="s">
        <v>314</v>
      </c>
      <c r="E5" s="343" t="s">
        <v>315</v>
      </c>
    </row>
    <row r="6" s="336" customFormat="1" ht="18" customHeight="1" spans="1:5">
      <c r="A6" s="344"/>
      <c r="B6" s="344"/>
      <c r="C6" s="345"/>
      <c r="D6" s="345"/>
      <c r="E6" s="345"/>
    </row>
    <row r="7" s="336" customFormat="1" ht="18" customHeight="1" spans="1:5">
      <c r="A7" s="344"/>
      <c r="B7" s="344"/>
      <c r="C7" s="345"/>
      <c r="D7" s="345"/>
      <c r="E7" s="345"/>
    </row>
    <row r="8" s="336" customFormat="1" ht="18" customHeight="1" spans="1:5">
      <c r="A8" s="344"/>
      <c r="B8" s="344"/>
      <c r="C8" s="345"/>
      <c r="D8" s="345"/>
      <c r="E8" s="345"/>
    </row>
    <row r="9" s="336" customFormat="1" ht="18" customHeight="1" spans="1:5">
      <c r="A9" s="344"/>
      <c r="B9" s="346"/>
      <c r="C9" s="345"/>
      <c r="D9" s="345"/>
      <c r="E9" s="345"/>
    </row>
    <row r="10" s="336" customFormat="1" ht="18" customHeight="1" spans="1:5">
      <c r="A10" s="346"/>
      <c r="B10" s="347"/>
      <c r="C10" s="345"/>
      <c r="D10" s="345"/>
      <c r="E10" s="345"/>
    </row>
    <row r="11" s="336" customFormat="1" ht="18" customHeight="1" spans="1:5">
      <c r="A11" s="346"/>
      <c r="B11" s="346"/>
      <c r="C11" s="345"/>
      <c r="D11" s="345"/>
      <c r="E11" s="345"/>
    </row>
    <row r="12" s="336" customFormat="1" ht="18" customHeight="1" spans="1:5">
      <c r="A12" s="346"/>
      <c r="B12" s="346"/>
      <c r="C12" s="345"/>
      <c r="D12" s="345"/>
      <c r="E12" s="345"/>
    </row>
    <row r="13" s="336" customFormat="1" ht="18" customHeight="1" spans="1:5">
      <c r="A13" s="346" t="s">
        <v>309</v>
      </c>
      <c r="B13" s="346" t="s">
        <v>465</v>
      </c>
      <c r="C13" s="345"/>
      <c r="D13" s="345"/>
      <c r="E13" s="345"/>
    </row>
  </sheetData>
  <mergeCells count="4">
    <mergeCell ref="A2:E2"/>
    <mergeCell ref="C4:E4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目录</vt:lpstr>
      <vt:lpstr>收支总表</vt:lpstr>
      <vt:lpstr>收入总表</vt:lpstr>
      <vt:lpstr>支出总表</vt:lpstr>
      <vt:lpstr>财拨总表</vt:lpstr>
      <vt:lpstr>一般公共预算支出表</vt:lpstr>
      <vt:lpstr>一般公共预算基本支出表</vt:lpstr>
      <vt:lpstr>三公经费</vt:lpstr>
      <vt:lpstr>政府性基金预算支出表</vt:lpstr>
      <vt:lpstr>支出预算分类总表</vt:lpstr>
      <vt:lpstr>非税收入计划表</vt:lpstr>
      <vt:lpstr>基本支出预算明细表—工资福利支出</vt:lpstr>
      <vt:lpstr>基本支出预算明细表—商品和服务支出</vt:lpstr>
      <vt:lpstr>基本支出预算明细表—对个人和家庭的补助</vt:lpstr>
      <vt:lpstr>项目支出预算总表</vt:lpstr>
      <vt:lpstr>专项商品和服务支出明细表</vt:lpstr>
      <vt:lpstr>项目支出预算明细表(B)</vt:lpstr>
      <vt:lpstr>项目支出预算明细表(C)</vt:lpstr>
      <vt:lpstr>公共财政拨款(经费拨款支出预算表)</vt:lpstr>
      <vt:lpstr>公共财政拨款(纳入公共预算管理的非税收入支出预算表)</vt:lpstr>
      <vt:lpstr>政府性基金拨款支出预算表</vt:lpstr>
      <vt:lpstr>纳入专户管理的非税收入拨款支出预算表</vt:lpstr>
      <vt:lpstr>上级补助收入（公共财政补助）支出预算表</vt:lpstr>
      <vt:lpstr>上级补助收入（政府性基金补助）支出预算表</vt:lpstr>
      <vt:lpstr>上年结转支出预算表</vt:lpstr>
      <vt:lpstr>政府采购预算表</vt:lpstr>
      <vt:lpstr>单位人员情况表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xha</dc:creator>
  <cp:lastModifiedBy>wang_文博</cp:lastModifiedBy>
  <cp:revision>1</cp:revision>
  <dcterms:created xsi:type="dcterms:W3CDTF">2016-11-13T01:18:21Z</dcterms:created>
  <cp:lastPrinted>2019-07-22T08:45:37Z</cp:lastPrinted>
  <dcterms:modified xsi:type="dcterms:W3CDTF">2022-08-31T09:21:51Z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eadingLayout">
    <vt:bool>true</vt:bool>
  </property>
  <property fmtid="{D5CDD505-2E9C-101B-9397-08002B2CF9AE}" pid="4" name="KSORubyTemplateID">
    <vt:lpwstr>14</vt:lpwstr>
  </property>
  <property fmtid="{D5CDD505-2E9C-101B-9397-08002B2CF9AE}" pid="5" name="ICV">
    <vt:lpwstr>E84DBEF10C4F4FF6B76A9AE55C5C127C</vt:lpwstr>
  </property>
</Properties>
</file>