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00" windowHeight="7860"/>
  </bookViews>
  <sheets>
    <sheet name="收入支出决算表" sheetId="1" r:id="rId1"/>
    <sheet name="收入决算表" sheetId="2" r:id="rId2"/>
    <sheet name="支出决算表" sheetId="8" r:id="rId3"/>
    <sheet name="财政拨款收支决算表" sheetId="4" r:id="rId4"/>
    <sheet name="一般公共预算财政拨款支出决算表" sheetId="5" r:id="rId5"/>
    <sheet name="一般公共预算财政拨款基本支出决算表" sheetId="6" r:id="rId6"/>
    <sheet name="三公经费支出决算表" sheetId="10" r:id="rId7"/>
    <sheet name="政府性基金财政拨款收支决算表" sheetId="7" r:id="rId8"/>
    <sheet name="国有资本经营预算财政拨款收入支出决算表" sheetId="9" r:id="rId9"/>
  </sheets>
  <calcPr calcId="144525"/>
</workbook>
</file>

<file path=xl/sharedStrings.xml><?xml version="1.0" encoding="utf-8"?>
<sst xmlns="http://schemas.openxmlformats.org/spreadsheetml/2006/main" count="712" uniqueCount="334">
  <si>
    <t>收入支出决算总表</t>
  </si>
  <si>
    <r>
      <rPr>
        <sz val="10"/>
        <color rgb="FF000000"/>
        <rFont val="宋体"/>
        <charset val="134"/>
      </rPr>
      <t>公开</t>
    </r>
    <r>
      <rPr>
        <sz val="10"/>
        <color rgb="FF000000"/>
        <rFont val="Arial"/>
        <charset val="134"/>
      </rPr>
      <t>01</t>
    </r>
    <r>
      <rPr>
        <sz val="10"/>
        <color rgb="FF000000"/>
        <rFont val="宋体"/>
        <charset val="134"/>
      </rPr>
      <t>表</t>
    </r>
  </si>
  <si>
    <t>部门：常德市市场监督管理局(汇总)</t>
  </si>
  <si>
    <t>单位：万元</t>
  </si>
  <si>
    <t>收入</t>
  </si>
  <si>
    <t>支出</t>
  </si>
  <si>
    <t>项目</t>
  </si>
  <si>
    <t>行次</t>
  </si>
  <si>
    <t>决算数</t>
  </si>
  <si>
    <t>项目(按功能分类)</t>
  </si>
  <si>
    <t>栏次</t>
  </si>
  <si>
    <t/>
  </si>
  <si>
    <t>一、一般公共预算财政拨款收入</t>
  </si>
  <si>
    <t>1</t>
  </si>
  <si>
    <t>一、一般公共服务支出</t>
  </si>
  <si>
    <t>二、政府性基金预算财政拨款收入</t>
  </si>
  <si>
    <t>2</t>
  </si>
  <si>
    <t>二、外交支出</t>
  </si>
  <si>
    <t>三、国有资本经营预算财政拨款收入</t>
  </si>
  <si>
    <t>3</t>
  </si>
  <si>
    <t>三、国防支出</t>
  </si>
  <si>
    <t>四、上级补助收入</t>
  </si>
  <si>
    <t>4</t>
  </si>
  <si>
    <t>四、公共安全支出</t>
  </si>
  <si>
    <t>五、事业收入</t>
  </si>
  <si>
    <t>5</t>
  </si>
  <si>
    <t>五、教育支出</t>
  </si>
  <si>
    <t>六、经营收入</t>
  </si>
  <si>
    <t>6</t>
  </si>
  <si>
    <t>六、科学技术支出</t>
  </si>
  <si>
    <t>七、附属单位上缴收入</t>
  </si>
  <si>
    <t>7</t>
  </si>
  <si>
    <t>七、文化旅游体育与传媒支出</t>
  </si>
  <si>
    <t>八、其他收入</t>
  </si>
  <si>
    <t>8</t>
  </si>
  <si>
    <t>八、社会保障和就业支出</t>
  </si>
  <si>
    <t>9</t>
  </si>
  <si>
    <t>九、卫生健康支出</t>
  </si>
  <si>
    <t>10</t>
  </si>
  <si>
    <t>十、节能环保支出</t>
  </si>
  <si>
    <t>11</t>
  </si>
  <si>
    <t>十一、城乡社区支出</t>
  </si>
  <si>
    <t>12</t>
  </si>
  <si>
    <t>十二、农林水支出</t>
  </si>
  <si>
    <t>13</t>
  </si>
  <si>
    <t>十三、交通运输支出</t>
  </si>
  <si>
    <t>14</t>
  </si>
  <si>
    <t>十四、资源勘探信息等支出</t>
  </si>
  <si>
    <t>15</t>
  </si>
  <si>
    <t>十五、商业服务业等支出</t>
  </si>
  <si>
    <t>16</t>
  </si>
  <si>
    <t>十六、金融支出</t>
  </si>
  <si>
    <t>17</t>
  </si>
  <si>
    <t>十七、援助其他地区支出</t>
  </si>
  <si>
    <t>18</t>
  </si>
  <si>
    <t>十八、自然资源海洋气象等支出</t>
  </si>
  <si>
    <t>19</t>
  </si>
  <si>
    <t>十九、住房保障支出</t>
  </si>
  <si>
    <t>20</t>
  </si>
  <si>
    <t>二十、粮油物资储备支出</t>
  </si>
  <si>
    <t>21</t>
  </si>
  <si>
    <t>二十一、国有资本经营预算支出</t>
  </si>
  <si>
    <t>22</t>
  </si>
  <si>
    <t>二十二、灾害防治及应急管理支出</t>
  </si>
  <si>
    <t>23</t>
  </si>
  <si>
    <t>二十三、其他支出</t>
  </si>
  <si>
    <t>本年收入合计</t>
  </si>
  <si>
    <t>24</t>
  </si>
  <si>
    <t>二十四、债务还本支出</t>
  </si>
  <si>
    <t>使用非财政拨款结余</t>
  </si>
  <si>
    <t>25</t>
  </si>
  <si>
    <t>本年支出合计</t>
  </si>
  <si>
    <t>年初结转和结余</t>
  </si>
  <si>
    <t>26</t>
  </si>
  <si>
    <t xml:space="preserve">                  结余分配</t>
  </si>
  <si>
    <t>27</t>
  </si>
  <si>
    <t xml:space="preserve">                  年末结转和结余</t>
  </si>
  <si>
    <t>总计</t>
  </si>
  <si>
    <t>28</t>
  </si>
  <si>
    <t>注：1.本表反映部门本年度的总收支和年末结转结余情况。</t>
  </si>
  <si>
    <t xml:space="preserve">    2.本套报表金额单位转换时可能存在尾数误差。</t>
  </si>
  <si>
    <r>
      <t xml:space="preserve">        3.</t>
    </r>
    <r>
      <rPr>
        <sz val="10"/>
        <rFont val="宋体"/>
        <charset val="134"/>
      </rPr>
      <t>本表数据来源于部门决算报表</t>
    </r>
    <r>
      <rPr>
        <sz val="10"/>
        <rFont val="Arial"/>
        <charset val="134"/>
      </rPr>
      <t>Z01</t>
    </r>
    <r>
      <rPr>
        <sz val="10"/>
        <rFont val="宋体"/>
        <charset val="134"/>
      </rPr>
      <t>收入支出决算总表</t>
    </r>
  </si>
  <si>
    <t>收入决算表</t>
  </si>
  <si>
    <t>公开02表</t>
  </si>
  <si>
    <t>财政拨款收入</t>
  </si>
  <si>
    <t>上级补助收入</t>
  </si>
  <si>
    <t>事业收入</t>
  </si>
  <si>
    <t>经营收入</t>
  </si>
  <si>
    <t>附属单位上缴收入</t>
  </si>
  <si>
    <t>其他收入</t>
  </si>
  <si>
    <t>功能分类科目编码</t>
  </si>
  <si>
    <t>科目名称</t>
  </si>
  <si>
    <t>合计</t>
  </si>
  <si>
    <t>一般公共服务支出</t>
  </si>
  <si>
    <t>20103</t>
  </si>
  <si>
    <t>政府办公厅（室）及相关机构事务</t>
  </si>
  <si>
    <t xml:space="preserve">  信访事务</t>
  </si>
  <si>
    <t>纪检监察事务</t>
  </si>
  <si>
    <t xml:space="preserve">  一般行政管理事务</t>
  </si>
  <si>
    <t>商贸事务</t>
  </si>
  <si>
    <t xml:space="preserve">  行政运行</t>
  </si>
  <si>
    <t xml:space="preserve">  国内贸易管理</t>
  </si>
  <si>
    <t xml:space="preserve">  事业运行</t>
  </si>
  <si>
    <t>知识产权事务</t>
  </si>
  <si>
    <t xml:space="preserve">  其他知识产权事务支出</t>
  </si>
  <si>
    <t>组织事务</t>
  </si>
  <si>
    <t xml:space="preserve">  其他组织事务支出</t>
  </si>
  <si>
    <t>市场监督管理事务</t>
  </si>
  <si>
    <t xml:space="preserve">  市场主体管理</t>
  </si>
  <si>
    <t xml:space="preserve">  市场秩序执法</t>
  </si>
  <si>
    <t>2013810</t>
  </si>
  <si>
    <t xml:space="preserve">  质量基础</t>
  </si>
  <si>
    <t xml:space="preserve">  药品事务</t>
  </si>
  <si>
    <t xml:space="preserve">  医疗器械事务</t>
  </si>
  <si>
    <t xml:space="preserve">  化妆品事务</t>
  </si>
  <si>
    <t xml:space="preserve">  食品安全监管</t>
  </si>
  <si>
    <t xml:space="preserve">  其他市场监督管理事务</t>
  </si>
  <si>
    <t>206</t>
  </si>
  <si>
    <t>科学技术支出</t>
  </si>
  <si>
    <t>20604</t>
  </si>
  <si>
    <t>技术研究与开发</t>
  </si>
  <si>
    <t>2060499</t>
  </si>
  <si>
    <t xml:space="preserve">  其他技术研究与开发支出</t>
  </si>
  <si>
    <t>社会保障和就业支出</t>
  </si>
  <si>
    <t>行政事业单位养老支出</t>
  </si>
  <si>
    <t xml:space="preserve">  行政单位离退休</t>
  </si>
  <si>
    <t xml:space="preserve">  事业单位离退休</t>
  </si>
  <si>
    <t xml:space="preserve">  机关事业单位基本养老保险缴费支出</t>
  </si>
  <si>
    <t xml:space="preserve">  机关事业单位职业年金缴费支出</t>
  </si>
  <si>
    <t>就业补助</t>
  </si>
  <si>
    <t xml:space="preserve">  就业创业服务补贴</t>
  </si>
  <si>
    <t>20808</t>
  </si>
  <si>
    <t>抚恤</t>
  </si>
  <si>
    <t>2080801</t>
  </si>
  <si>
    <t xml:space="preserve">  死亡抚恤</t>
  </si>
  <si>
    <t>卫生健康支出</t>
  </si>
  <si>
    <t>公共卫生</t>
  </si>
  <si>
    <t xml:space="preserve">  突发公共卫生事件应急处理</t>
  </si>
  <si>
    <t>住房保障支出</t>
  </si>
  <si>
    <t>住房改革支出</t>
  </si>
  <si>
    <t xml:space="preserve">  住房公积金</t>
  </si>
  <si>
    <t>注：1.本表反映部门本年度取得的各项收入情况。</t>
  </si>
  <si>
    <r>
      <t xml:space="preserve">       2.</t>
    </r>
    <r>
      <rPr>
        <sz val="10"/>
        <rFont val="宋体"/>
        <charset val="134"/>
      </rPr>
      <t>本表数据来源于部门决算报表</t>
    </r>
    <r>
      <rPr>
        <sz val="10"/>
        <rFont val="Arial"/>
        <charset val="134"/>
      </rPr>
      <t>Z03</t>
    </r>
    <r>
      <rPr>
        <sz val="10"/>
        <rFont val="宋体"/>
        <charset val="134"/>
      </rPr>
      <t>表收入决算表。</t>
    </r>
  </si>
  <si>
    <t>支出决算表</t>
  </si>
  <si>
    <t>公开03表</t>
  </si>
  <si>
    <t>基本支出</t>
  </si>
  <si>
    <t>项目支出</t>
  </si>
  <si>
    <t>上缴上级支出</t>
  </si>
  <si>
    <t>经营支出</t>
  </si>
  <si>
    <t>对附属单位补助支出</t>
  </si>
  <si>
    <t>2010308</t>
  </si>
  <si>
    <t>20111</t>
  </si>
  <si>
    <t>2011102</t>
  </si>
  <si>
    <t>2011105</t>
  </si>
  <si>
    <t xml:space="preserve">  派驻派出机构</t>
  </si>
  <si>
    <t>20113</t>
  </si>
  <si>
    <t>2011301</t>
  </si>
  <si>
    <t>2011302</t>
  </si>
  <si>
    <t>2011307</t>
  </si>
  <si>
    <t>2011350</t>
  </si>
  <si>
    <t>20114</t>
  </si>
  <si>
    <t>2011499</t>
  </si>
  <si>
    <t>20132</t>
  </si>
  <si>
    <t>2013299</t>
  </si>
  <si>
    <t>20138</t>
  </si>
  <si>
    <t>2013801</t>
  </si>
  <si>
    <t>2013802</t>
  </si>
  <si>
    <t>2013804</t>
  </si>
  <si>
    <t>2013805</t>
  </si>
  <si>
    <t>2013812</t>
  </si>
  <si>
    <t>2013813</t>
  </si>
  <si>
    <t>2013814</t>
  </si>
  <si>
    <t>2013816</t>
  </si>
  <si>
    <t>2013850</t>
  </si>
  <si>
    <t>2013899</t>
  </si>
  <si>
    <t>20199</t>
  </si>
  <si>
    <t>其他一般公共服务支出</t>
  </si>
  <si>
    <t>2019999</t>
  </si>
  <si>
    <t xml:space="preserve">  其他一般公共服务支出</t>
  </si>
  <si>
    <t>208</t>
  </si>
  <si>
    <t>20805</t>
  </si>
  <si>
    <t>2080501</t>
  </si>
  <si>
    <t>2080502</t>
  </si>
  <si>
    <t>2080505</t>
  </si>
  <si>
    <t>2080506</t>
  </si>
  <si>
    <t>20807</t>
  </si>
  <si>
    <t>2080701</t>
  </si>
  <si>
    <t>210</t>
  </si>
  <si>
    <t>21004</t>
  </si>
  <si>
    <t>21099</t>
  </si>
  <si>
    <t>其他卫生健康支出</t>
  </si>
  <si>
    <t>2109901</t>
  </si>
  <si>
    <t xml:space="preserve">  其他卫生健康支出</t>
  </si>
  <si>
    <t>注：1.本表反映部门本年度各项支出情况。</t>
  </si>
  <si>
    <r>
      <t xml:space="preserve">       2.</t>
    </r>
    <r>
      <rPr>
        <sz val="10"/>
        <rFont val="宋体"/>
        <charset val="134"/>
      </rPr>
      <t>本表数据来源于部门决算报表</t>
    </r>
    <r>
      <rPr>
        <sz val="10"/>
        <rFont val="Arial"/>
        <charset val="134"/>
      </rPr>
      <t>Z04</t>
    </r>
    <r>
      <rPr>
        <sz val="10"/>
        <rFont val="宋体"/>
        <charset val="134"/>
      </rPr>
      <t>支出决算表。</t>
    </r>
  </si>
  <si>
    <t>财政拨款收入支出决算总表</t>
  </si>
  <si>
    <t>公开04表</t>
  </si>
  <si>
    <t>收     入</t>
  </si>
  <si>
    <t>支     出</t>
  </si>
  <si>
    <t>项    目</t>
  </si>
  <si>
    <t>金额</t>
  </si>
  <si>
    <t>小计</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</si>
  <si>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</si>
  <si>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</si>
  <si>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</si>
  <si>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</si>
  <si>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</si>
  <si>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</si>
  <si>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</si>
  <si>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</si>
  <si>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 xml:space="preserve">  年末财政拨款结转和结余</t>
  </si>
  <si>
    <t xml:space="preserve">   一般公共预算财政拨款</t>
  </si>
  <si>
    <t xml:space="preserve">    政府性基金预算财政拨款</t>
  </si>
  <si>
    <t xml:space="preserve">    国有资本经营预算财政拨款</t>
  </si>
  <si>
    <t>29</t>
  </si>
  <si>
    <t>注：1.本表反映部门本年度一般公共预算财政拨款、政府性基金预算财政拨款和国有资本经营预算财政拨款的总收支和年末结转结余情况。</t>
  </si>
  <si>
    <t xml:space="preserve">    2.本表数据来源于部门决算报表Z01-1支出决算表。</t>
  </si>
  <si>
    <t>一般公共预算财政拨款支出决算表</t>
  </si>
  <si>
    <t>公开05表</t>
  </si>
  <si>
    <t>本年支出</t>
  </si>
  <si>
    <t>2013808</t>
  </si>
  <si>
    <t xml:space="preserve">  信息化建设</t>
  </si>
  <si>
    <t>注：1.本表反映部门本年度一般公共预算财政拨款支出情况。</t>
  </si>
  <si>
    <t xml:space="preserve">   2.本表数据来源于部门决算报表Z07支出决算表。</t>
  </si>
  <si>
    <t>一般公共预算财政拨款基本支出决算表</t>
  </si>
  <si>
    <r>
      <rPr>
        <sz val="10"/>
        <color rgb="FF000000"/>
        <rFont val="宋体"/>
        <charset val="134"/>
      </rPr>
      <t>公开</t>
    </r>
    <r>
      <rPr>
        <sz val="10"/>
        <color rgb="FF000000"/>
        <rFont val="Arial"/>
        <charset val="134"/>
      </rPr>
      <t>06</t>
    </r>
    <r>
      <rPr>
        <sz val="10"/>
        <color rgb="FF000000"/>
        <rFont val="宋体"/>
        <charset val="134"/>
      </rPr>
      <t>表</t>
    </r>
  </si>
  <si>
    <t>科目编码</t>
  </si>
  <si>
    <t>人员经费</t>
  </si>
  <si>
    <t>公用经费</t>
  </si>
  <si>
    <t>工资福利支出</t>
  </si>
  <si>
    <t>商品和服务支出</t>
  </si>
  <si>
    <t>债务利息及费用支出</t>
  </si>
  <si>
    <t xml:space="preserve">  基本工资</t>
  </si>
  <si>
    <t xml:space="preserve">  办公费</t>
  </si>
  <si>
    <t>国内债务利息</t>
  </si>
  <si>
    <t xml:space="preserve">  津贴补贴</t>
  </si>
  <si>
    <t xml:space="preserve">  印刷费</t>
  </si>
  <si>
    <t>国外债务利息</t>
  </si>
  <si>
    <t xml:space="preserve">  奖金</t>
  </si>
  <si>
    <t xml:space="preserve">  咨询费</t>
  </si>
  <si>
    <t>资本性支出</t>
  </si>
  <si>
    <t xml:space="preserve">  伙食补助</t>
  </si>
  <si>
    <t xml:space="preserve">  手续费</t>
  </si>
  <si>
    <t>房屋建筑物购建</t>
  </si>
  <si>
    <t xml:space="preserve">  绩效工资</t>
  </si>
  <si>
    <t xml:space="preserve">  水费</t>
  </si>
  <si>
    <t>办公设备购置</t>
  </si>
  <si>
    <t xml:space="preserve">  机关事业单位基本养老保险缴费</t>
  </si>
  <si>
    <t xml:space="preserve">  电费</t>
  </si>
  <si>
    <t>专用设备购置</t>
  </si>
  <si>
    <r>
      <rPr>
        <sz val="10"/>
        <color rgb="FF000000"/>
        <rFont val="Arial"/>
        <charset val="134"/>
      </rPr>
      <t xml:space="preserve">   </t>
    </r>
    <r>
      <rPr>
        <sz val="10"/>
        <color rgb="FF000000"/>
        <rFont val="宋体"/>
        <charset val="134"/>
      </rPr>
      <t>职业年金缴费</t>
    </r>
  </si>
  <si>
    <t xml:space="preserve">  邮电费</t>
  </si>
  <si>
    <t>基础设施建设</t>
  </si>
  <si>
    <t xml:space="preserve">  职工基本医疗保险缴费</t>
  </si>
  <si>
    <t xml:space="preserve">  取暖费</t>
  </si>
  <si>
    <t>大型修缮</t>
  </si>
  <si>
    <t xml:space="preserve">  公务员医疗补助缴费</t>
  </si>
  <si>
    <t xml:space="preserve">  物业管理费</t>
  </si>
  <si>
    <t>信息网络及软件购置更新</t>
  </si>
  <si>
    <t xml:space="preserve">  其他社会保障缴费</t>
  </si>
  <si>
    <t xml:space="preserve">  差旅费</t>
  </si>
  <si>
    <t>物资储备</t>
  </si>
  <si>
    <t xml:space="preserve">  因公出国（境）费用</t>
  </si>
  <si>
    <t>土地补偿</t>
  </si>
  <si>
    <t xml:space="preserve">  医疗费</t>
  </si>
  <si>
    <t xml:space="preserve">  维修（护）费</t>
  </si>
  <si>
    <t>安置补助</t>
  </si>
  <si>
    <t xml:space="preserve">  其他工资福利支出</t>
  </si>
  <si>
    <t xml:space="preserve">  租赁费</t>
  </si>
  <si>
    <t>地上附着物和青苗补偿</t>
  </si>
  <si>
    <t>对个人和家庭的补助</t>
  </si>
  <si>
    <t xml:space="preserve">  会议费</t>
  </si>
  <si>
    <t>拆迁补偿</t>
  </si>
  <si>
    <t xml:space="preserve">  离休费</t>
  </si>
  <si>
    <t xml:space="preserve">  培训费</t>
  </si>
  <si>
    <t>公务用车购置</t>
  </si>
  <si>
    <t xml:space="preserve">  退休费</t>
  </si>
  <si>
    <t xml:space="preserve">  公务接待费</t>
  </si>
  <si>
    <t>其他交通工具购置</t>
  </si>
  <si>
    <t xml:space="preserve">  退职（役）费</t>
  </si>
  <si>
    <t xml:space="preserve">  专用材料费</t>
  </si>
  <si>
    <t>文物和陈列品购置</t>
  </si>
  <si>
    <t xml:space="preserve">  抚恤金</t>
  </si>
  <si>
    <t xml:space="preserve">  被装购置费</t>
  </si>
  <si>
    <t>无形资产购置</t>
  </si>
  <si>
    <t xml:space="preserve">  生活补助</t>
  </si>
  <si>
    <t xml:space="preserve">  专用燃料费</t>
  </si>
  <si>
    <t>其他资本性支出</t>
  </si>
  <si>
    <t xml:space="preserve">  救济费</t>
  </si>
  <si>
    <t xml:space="preserve">  劳务费</t>
  </si>
  <si>
    <t>其他支出</t>
  </si>
  <si>
    <t xml:space="preserve">  医疗费补助</t>
  </si>
  <si>
    <t xml:space="preserve">  委托业务费</t>
  </si>
  <si>
    <t>赠与</t>
  </si>
  <si>
    <t xml:space="preserve">  助学金</t>
  </si>
  <si>
    <t xml:space="preserve">  工会经费</t>
  </si>
  <si>
    <t>国家赔偿费用支出</t>
  </si>
  <si>
    <t xml:space="preserve">  奖励金</t>
  </si>
  <si>
    <t xml:space="preserve">  福利费</t>
  </si>
  <si>
    <t>对民间非营利组织和群众性自治组织补贴</t>
  </si>
  <si>
    <t xml:space="preserve">  个人农业生产补贴</t>
  </si>
  <si>
    <t xml:space="preserve">  公务用车运行维护费</t>
  </si>
  <si>
    <t xml:space="preserve">  其他对个人和家庭的补助</t>
  </si>
  <si>
    <t xml:space="preserve">   其他交通费</t>
  </si>
  <si>
    <t xml:space="preserve">  税金及附加费</t>
  </si>
  <si>
    <t xml:space="preserve">  其他商品和服务支出</t>
  </si>
  <si>
    <t>人员经费合计</t>
  </si>
  <si>
    <t>公用经费合计</t>
  </si>
  <si>
    <t>注：本表反映部门本年度一般公共预算财政拨款基本支出明细情况。</t>
  </si>
  <si>
    <t>一般公共预算财政拨款“三公”经费支出决算表</t>
  </si>
  <si>
    <t>公开07表</t>
  </si>
  <si>
    <t>预算数</t>
  </si>
  <si>
    <t>因公出国（境）费</t>
  </si>
  <si>
    <t>公务用车购置及运行费</t>
  </si>
  <si>
    <t>公务接待费</t>
  </si>
  <si>
    <t>公务用车购置费</t>
  </si>
  <si>
    <t>公务用车运行维护费</t>
  </si>
  <si>
    <t>注：1.本表反映部门本年度“三公”经费支出预决算情况。其中，预算数为“三公”经费全年预算数，反映按规定程序调整后的预算数；决算数包括当年一般公共预算财政拨款和以前年度结转资金安排的实际支出。</t>
  </si>
  <si>
    <t xml:space="preserve">    2.本表数据来源于部门决算报表F03机构运行信息表。</t>
  </si>
  <si>
    <t>政府性基金预算财政拨款收入支出决算表</t>
  </si>
  <si>
    <t>公开08表</t>
  </si>
  <si>
    <t>本年收入</t>
  </si>
  <si>
    <t>年末结转和结余</t>
  </si>
  <si>
    <t>常德市市场监督管理局没有政府性基金收入，也没有使用政府性基金安排的支出，故本表无数据。</t>
  </si>
  <si>
    <t>注：1.本表反映部门本年度政府性基金预算财政拨款收入、支出及结转和结余情况，细化公开到功能分类项级科目。</t>
  </si>
  <si>
    <t xml:space="preserve">    2.本表数据来源于部门决算报表Z09政府性基金预算财政拨款收入支出决算表。</t>
  </si>
  <si>
    <t>（若本单位无政府性基金收支，请说明：xx单位没有政府性基金收入，也没有使用政府性基金安排的支出，故本表无数据）。</t>
  </si>
  <si>
    <t>国有资本经营预算财政拨款支出决算表</t>
  </si>
  <si>
    <t>公开09表</t>
  </si>
  <si>
    <t xml:space="preserve">功能分类科目编码 </t>
  </si>
  <si>
    <t>常德市市场监督管理局没有使用国有资本经营预算财政拨款支出安排的支出，故本表无数据。</t>
  </si>
  <si>
    <t>注：1.本表反映部门本年度国有资本经营预算财政拨款支出情况，细化公开到功能分类项级科目。</t>
  </si>
  <si>
    <r>
      <t xml:space="preserve">       2.</t>
    </r>
    <r>
      <rPr>
        <sz val="10"/>
        <color rgb="FF000000"/>
        <rFont val="宋体"/>
        <charset val="134"/>
      </rPr>
      <t>本表数据来源于部门决算报表</t>
    </r>
    <r>
      <rPr>
        <sz val="10"/>
        <color rgb="FF000000"/>
        <rFont val="Arial"/>
        <charset val="134"/>
      </rPr>
      <t>Z12</t>
    </r>
    <r>
      <rPr>
        <sz val="10"/>
        <color rgb="FF000000"/>
        <rFont val="宋体"/>
        <charset val="134"/>
      </rPr>
      <t>国有资本经营预算财政拨款支出决算表。</t>
    </r>
  </si>
  <si>
    <r>
      <t xml:space="preserve">      (</t>
    </r>
    <r>
      <rPr>
        <sz val="10"/>
        <color rgb="FF000000"/>
        <rFont val="宋体"/>
        <charset val="134"/>
      </rPr>
      <t>若本单位无国有资本经营预算收支</t>
    </r>
    <r>
      <rPr>
        <sz val="10"/>
        <color rgb="FF000000"/>
        <rFont val="Arial"/>
        <charset val="134"/>
      </rPr>
      <t>,</t>
    </r>
    <r>
      <rPr>
        <sz val="10"/>
        <color rgb="FF000000"/>
        <rFont val="宋体"/>
        <charset val="134"/>
      </rPr>
      <t>请说明：</t>
    </r>
    <r>
      <rPr>
        <sz val="10"/>
        <color rgb="FF000000"/>
        <rFont val="Arial"/>
        <charset val="134"/>
      </rPr>
      <t>XX</t>
    </r>
    <r>
      <rPr>
        <sz val="10"/>
        <color rgb="FF000000"/>
        <rFont val="宋体"/>
        <charset val="134"/>
      </rPr>
      <t>单位没有国有资本经营预算收入，也没有使用国有资本经营预算的支出，故本表无数据。不能删除此表</t>
    </r>
    <r>
      <rPr>
        <sz val="10"/>
        <color rgb="FF000000"/>
        <rFont val="Arial"/>
        <charset val="134"/>
      </rPr>
      <t>)</t>
    </r>
  </si>
</sst>
</file>

<file path=xl/styles.xml><?xml version="1.0" encoding="utf-8"?>
<styleSheet xmlns="http://schemas.openxmlformats.org/spreadsheetml/2006/main">
  <numFmts count="6">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 numFmtId="176" formatCode="#,##0.00_ "/>
    <numFmt numFmtId="177" formatCode="0.00_ "/>
  </numFmts>
  <fonts count="57">
    <font>
      <sz val="11"/>
      <color theme="1"/>
      <name val="宋体"/>
      <charset val="134"/>
      <scheme val="minor"/>
    </font>
    <font>
      <sz val="10"/>
      <color indexed="8"/>
      <name val="Arial"/>
      <charset val="0"/>
    </font>
    <font>
      <sz val="10"/>
      <color indexed="8"/>
      <name val="Arial"/>
      <charset val="134"/>
    </font>
    <font>
      <sz val="22"/>
      <color rgb="FF000000"/>
      <name val="宋体"/>
      <charset val="0"/>
    </font>
    <font>
      <sz val="10"/>
      <color rgb="FF000000"/>
      <name val="宋体"/>
      <charset val="0"/>
    </font>
    <font>
      <sz val="12"/>
      <color indexed="8"/>
      <name val="宋体"/>
      <charset val="0"/>
    </font>
    <font>
      <sz val="12"/>
      <color rgb="FF000000"/>
      <name val="宋体"/>
      <charset val="0"/>
    </font>
    <font>
      <sz val="11"/>
      <color indexed="8"/>
      <name val="宋体"/>
      <charset val="134"/>
    </font>
    <font>
      <sz val="11"/>
      <color rgb="FF000000"/>
      <name val="宋体"/>
      <charset val="0"/>
    </font>
    <font>
      <sz val="11"/>
      <color indexed="8"/>
      <name val="Arial"/>
      <charset val="0"/>
    </font>
    <font>
      <sz val="12"/>
      <color indexed="8"/>
      <name val="Arial"/>
      <charset val="0"/>
    </font>
    <font>
      <sz val="10"/>
      <color rgb="FF000000"/>
      <name val="Arial"/>
      <charset val="134"/>
    </font>
    <font>
      <sz val="22"/>
      <color indexed="8"/>
      <name val="宋体"/>
      <charset val="134"/>
    </font>
    <font>
      <sz val="12"/>
      <color indexed="8"/>
      <name val="宋体"/>
      <charset val="134"/>
    </font>
    <font>
      <sz val="11"/>
      <name val="宋体"/>
      <charset val="134"/>
    </font>
    <font>
      <sz val="11"/>
      <color rgb="FF000000"/>
      <name val="宋体"/>
      <charset val="134"/>
    </font>
    <font>
      <sz val="22"/>
      <color theme="1"/>
      <name val="宋体"/>
      <charset val="134"/>
      <scheme val="minor"/>
    </font>
    <font>
      <sz val="10"/>
      <name val="Times New Roman"/>
      <charset val="0"/>
    </font>
    <font>
      <sz val="10"/>
      <color indexed="8"/>
      <name val="宋体"/>
      <charset val="134"/>
    </font>
    <font>
      <sz val="10"/>
      <color rgb="FF000000"/>
      <name val="宋体"/>
      <charset val="134"/>
    </font>
    <font>
      <sz val="10"/>
      <name val="Times New Roman"/>
      <charset val="134"/>
    </font>
    <font>
      <sz val="10"/>
      <name val="Arial"/>
      <charset val="134"/>
    </font>
    <font>
      <sz val="12"/>
      <name val="宋体"/>
      <charset val="134"/>
    </font>
    <font>
      <sz val="10"/>
      <name val="宋体"/>
      <charset val="134"/>
    </font>
    <font>
      <sz val="10"/>
      <color indexed="8"/>
      <name val="Times New Roman"/>
      <charset val="134"/>
    </font>
    <font>
      <sz val="10"/>
      <color rgb="FF000000"/>
      <name val="Times New Roman"/>
      <charset val="134"/>
    </font>
    <font>
      <sz val="11"/>
      <color theme="1"/>
      <name val="宋体"/>
      <charset val="134"/>
    </font>
    <font>
      <sz val="10"/>
      <color theme="1"/>
      <name val="Times New Roman"/>
      <charset val="134"/>
    </font>
    <font>
      <b/>
      <sz val="11"/>
      <color indexed="8"/>
      <name val="宋体"/>
      <charset val="134"/>
    </font>
    <font>
      <b/>
      <sz val="11"/>
      <name val="宋体"/>
      <charset val="134"/>
    </font>
    <font>
      <sz val="11"/>
      <color indexed="8"/>
      <name val="宋体"/>
      <charset val="0"/>
    </font>
    <font>
      <sz val="10"/>
      <color theme="1"/>
      <name val="宋体"/>
      <charset val="134"/>
      <scheme val="minor"/>
    </font>
    <font>
      <sz val="10"/>
      <color rgb="FFFF0000"/>
      <name val="Times New Roman"/>
      <charset val="134"/>
    </font>
    <font>
      <sz val="10"/>
      <color rgb="FFFF0000"/>
      <name val="Arial"/>
      <charset val="134"/>
    </font>
    <font>
      <sz val="22"/>
      <color rgb="FF000000"/>
      <name val="宋体"/>
      <charset val="134"/>
    </font>
    <font>
      <sz val="22"/>
      <color indexed="8"/>
      <name val="Arial"/>
      <charset val="134"/>
    </font>
    <font>
      <sz val="11"/>
      <name val="Times New Roman"/>
      <charset val="134"/>
    </font>
    <font>
      <sz val="11"/>
      <color theme="0"/>
      <name val="宋体"/>
      <charset val="0"/>
      <scheme val="minor"/>
    </font>
    <font>
      <sz val="11"/>
      <color theme="1"/>
      <name val="宋体"/>
      <charset val="0"/>
      <scheme val="minor"/>
    </font>
    <font>
      <b/>
      <sz val="11"/>
      <color rgb="FF3F3F3F"/>
      <name val="宋体"/>
      <charset val="0"/>
      <scheme val="minor"/>
    </font>
    <font>
      <b/>
      <sz val="15"/>
      <color theme="3"/>
      <name val="宋体"/>
      <charset val="134"/>
      <scheme val="minor"/>
    </font>
    <font>
      <sz val="11"/>
      <color rgb="FF9C0006"/>
      <name val="宋体"/>
      <charset val="0"/>
      <scheme val="minor"/>
    </font>
    <font>
      <sz val="11"/>
      <color rgb="FF9C6500"/>
      <name val="宋体"/>
      <charset val="0"/>
      <scheme val="minor"/>
    </font>
    <font>
      <i/>
      <sz val="11"/>
      <color rgb="FF7F7F7F"/>
      <name val="宋体"/>
      <charset val="0"/>
      <scheme val="minor"/>
    </font>
    <font>
      <sz val="11"/>
      <color rgb="FF3F3F76"/>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u/>
      <sz val="11"/>
      <color rgb="FF0000FF"/>
      <name val="宋体"/>
      <charset val="0"/>
      <scheme val="minor"/>
    </font>
    <font>
      <b/>
      <sz val="11"/>
      <color theme="3"/>
      <name val="宋体"/>
      <charset val="134"/>
      <scheme val="minor"/>
    </font>
    <font>
      <b/>
      <sz val="13"/>
      <color theme="3"/>
      <name val="宋体"/>
      <charset val="134"/>
      <scheme val="minor"/>
    </font>
    <font>
      <b/>
      <sz val="11"/>
      <color rgb="FFFFFFFF"/>
      <name val="宋体"/>
      <charset val="0"/>
      <scheme val="minor"/>
    </font>
    <font>
      <sz val="9"/>
      <name val="宋体"/>
      <charset val="134"/>
    </font>
    <font>
      <b/>
      <sz val="11"/>
      <color theme="1"/>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6"/>
        <bgColor indexed="64"/>
      </patternFill>
    </fill>
    <fill>
      <patternFill patternType="solid">
        <fgColor theme="6"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rgb="FFFFCC9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bgColor indexed="64"/>
      </patternFill>
    </fill>
    <fill>
      <patternFill patternType="solid">
        <fgColor theme="5"/>
        <bgColor indexed="64"/>
      </patternFill>
    </fill>
    <fill>
      <patternFill patternType="solid">
        <fgColor theme="4" tint="0.399975585192419"/>
        <bgColor indexed="64"/>
      </patternFill>
    </fill>
    <fill>
      <patternFill patternType="solid">
        <fgColor rgb="FFA5A5A5"/>
        <bgColor indexed="64"/>
      </patternFill>
    </fill>
    <fill>
      <patternFill patternType="solid">
        <fgColor theme="7"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8"/>
        <bgColor indexed="64"/>
      </patternFill>
    </fill>
    <fill>
      <patternFill patternType="solid">
        <fgColor theme="9" tint="0.399975585192419"/>
        <bgColor indexed="64"/>
      </patternFill>
    </fill>
  </fills>
  <borders count="27">
    <border>
      <left/>
      <right/>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auto="1"/>
      </right>
      <top/>
      <bottom style="thin">
        <color auto="1"/>
      </bottom>
      <diagonal/>
    </border>
    <border>
      <left style="thin">
        <color indexed="8"/>
      </left>
      <right style="thin">
        <color indexed="8"/>
      </right>
      <top/>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38" fillId="9" borderId="0" applyNumberFormat="0" applyBorder="0" applyAlignment="0" applyProtection="0">
      <alignment vertical="center"/>
    </xf>
    <xf numFmtId="0" fontId="44" fillId="12" borderId="2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8" fillId="4" borderId="0" applyNumberFormat="0" applyBorder="0" applyAlignment="0" applyProtection="0">
      <alignment vertical="center"/>
    </xf>
    <xf numFmtId="0" fontId="41" fillId="6" borderId="0" applyNumberFormat="0" applyBorder="0" applyAlignment="0" applyProtection="0">
      <alignment vertical="center"/>
    </xf>
    <xf numFmtId="43" fontId="0" fillId="0" borderId="0" applyFont="0" applyFill="0" applyBorder="0" applyAlignment="0" applyProtection="0">
      <alignment vertical="center"/>
    </xf>
    <xf numFmtId="0" fontId="37" fillId="8" borderId="0" applyNumberFormat="0" applyBorder="0" applyAlignment="0" applyProtection="0">
      <alignment vertical="center"/>
    </xf>
    <xf numFmtId="0" fontId="48" fillId="0" borderId="0" applyNumberFormat="0" applyFill="0" applyBorder="0" applyAlignment="0" applyProtection="0">
      <alignment vertical="center"/>
    </xf>
    <xf numFmtId="9" fontId="0" fillId="0" borderId="0" applyFont="0" applyFill="0" applyBorder="0" applyAlignment="0" applyProtection="0">
      <alignment vertical="center"/>
    </xf>
    <xf numFmtId="0" fontId="45" fillId="0" borderId="0" applyNumberFormat="0" applyFill="0" applyBorder="0" applyAlignment="0" applyProtection="0">
      <alignment vertical="center"/>
    </xf>
    <xf numFmtId="0" fontId="0" fillId="13" borderId="22" applyNumberFormat="0" applyFont="0" applyAlignment="0" applyProtection="0">
      <alignment vertical="center"/>
    </xf>
    <xf numFmtId="0" fontId="37" fillId="14" borderId="0" applyNumberFormat="0" applyBorder="0" applyAlignment="0" applyProtection="0">
      <alignment vertical="center"/>
    </xf>
    <xf numFmtId="0" fontId="49"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0" fillId="0" borderId="20" applyNumberFormat="0" applyFill="0" applyAlignment="0" applyProtection="0">
      <alignment vertical="center"/>
    </xf>
    <xf numFmtId="0" fontId="50" fillId="0" borderId="20" applyNumberFormat="0" applyFill="0" applyAlignment="0" applyProtection="0">
      <alignment vertical="center"/>
    </xf>
    <xf numFmtId="0" fontId="37" fillId="17" borderId="0" applyNumberFormat="0" applyBorder="0" applyAlignment="0" applyProtection="0">
      <alignment vertical="center"/>
    </xf>
    <xf numFmtId="0" fontId="49" fillId="0" borderId="24" applyNumberFormat="0" applyFill="0" applyAlignment="0" applyProtection="0">
      <alignment vertical="center"/>
    </xf>
    <xf numFmtId="0" fontId="37" fillId="19" borderId="0" applyNumberFormat="0" applyBorder="0" applyAlignment="0" applyProtection="0">
      <alignment vertical="center"/>
    </xf>
    <xf numFmtId="0" fontId="39" fillId="5" borderId="19" applyNumberFormat="0" applyAlignment="0" applyProtection="0">
      <alignment vertical="center"/>
    </xf>
    <xf numFmtId="0" fontId="52" fillId="0" borderId="0"/>
    <xf numFmtId="0" fontId="54" fillId="5" borderId="21" applyNumberFormat="0" applyAlignment="0" applyProtection="0">
      <alignment vertical="center"/>
    </xf>
    <xf numFmtId="0" fontId="51" fillId="18" borderId="23" applyNumberFormat="0" applyAlignment="0" applyProtection="0">
      <alignment vertical="center"/>
    </xf>
    <xf numFmtId="0" fontId="38" fillId="21" borderId="0" applyNumberFormat="0" applyBorder="0" applyAlignment="0" applyProtection="0">
      <alignment vertical="center"/>
    </xf>
    <xf numFmtId="0" fontId="37" fillId="16" borderId="0" applyNumberFormat="0" applyBorder="0" applyAlignment="0" applyProtection="0">
      <alignment vertical="center"/>
    </xf>
    <xf numFmtId="0" fontId="55" fillId="0" borderId="26" applyNumberFormat="0" applyFill="0" applyAlignment="0" applyProtection="0">
      <alignment vertical="center"/>
    </xf>
    <xf numFmtId="0" fontId="53" fillId="0" borderId="25" applyNumberFormat="0" applyFill="0" applyAlignment="0" applyProtection="0">
      <alignment vertical="center"/>
    </xf>
    <xf numFmtId="0" fontId="56" fillId="24" borderId="0" applyNumberFormat="0" applyBorder="0" applyAlignment="0" applyProtection="0">
      <alignment vertical="center"/>
    </xf>
    <xf numFmtId="0" fontId="42" fillId="11" borderId="0" applyNumberFormat="0" applyBorder="0" applyAlignment="0" applyProtection="0">
      <alignment vertical="center"/>
    </xf>
    <xf numFmtId="0" fontId="38" fillId="26" borderId="0" applyNumberFormat="0" applyBorder="0" applyAlignment="0" applyProtection="0">
      <alignment vertical="center"/>
    </xf>
    <xf numFmtId="0" fontId="37" fillId="15" borderId="0" applyNumberFormat="0" applyBorder="0" applyAlignment="0" applyProtection="0">
      <alignment vertical="center"/>
    </xf>
    <xf numFmtId="0" fontId="38" fillId="23" borderId="0" applyNumberFormat="0" applyBorder="0" applyAlignment="0" applyProtection="0">
      <alignment vertical="center"/>
    </xf>
    <xf numFmtId="0" fontId="38" fillId="10" borderId="0" applyNumberFormat="0" applyBorder="0" applyAlignment="0" applyProtection="0">
      <alignment vertical="center"/>
    </xf>
    <xf numFmtId="0" fontId="38" fillId="22" borderId="0" applyNumberFormat="0" applyBorder="0" applyAlignment="0" applyProtection="0">
      <alignment vertical="center"/>
    </xf>
    <xf numFmtId="0" fontId="38" fillId="27" borderId="0" applyNumberFormat="0" applyBorder="0" applyAlignment="0" applyProtection="0">
      <alignment vertical="center"/>
    </xf>
    <xf numFmtId="0" fontId="37" fillId="3"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28" borderId="0" applyNumberFormat="0" applyBorder="0" applyAlignment="0" applyProtection="0">
      <alignment vertical="center"/>
    </xf>
    <xf numFmtId="0" fontId="37" fillId="32" borderId="0" applyNumberFormat="0" applyBorder="0" applyAlignment="0" applyProtection="0">
      <alignment vertical="center"/>
    </xf>
    <xf numFmtId="0" fontId="38" fillId="31" borderId="0" applyNumberFormat="0" applyBorder="0" applyAlignment="0" applyProtection="0">
      <alignment vertical="center"/>
    </xf>
    <xf numFmtId="0" fontId="37" fillId="7" borderId="0" applyNumberFormat="0" applyBorder="0" applyAlignment="0" applyProtection="0">
      <alignment vertical="center"/>
    </xf>
    <xf numFmtId="0" fontId="37" fillId="20" borderId="0" applyNumberFormat="0" applyBorder="0" applyAlignment="0" applyProtection="0">
      <alignment vertical="center"/>
    </xf>
    <xf numFmtId="0" fontId="38" fillId="25" borderId="0" applyNumberFormat="0" applyBorder="0" applyAlignment="0" applyProtection="0">
      <alignment vertical="center"/>
    </xf>
    <xf numFmtId="0" fontId="37" fillId="33" borderId="0" applyNumberFormat="0" applyBorder="0" applyAlignment="0" applyProtection="0">
      <alignment vertical="center"/>
    </xf>
  </cellStyleXfs>
  <cellXfs count="183">
    <xf numFmtId="0" fontId="0" fillId="0" borderId="0" xfId="0">
      <alignment vertical="center"/>
    </xf>
    <xf numFmtId="0" fontId="1" fillId="0" borderId="0" xfId="0" applyFont="1" applyFill="1" applyBorder="1" applyAlignment="1"/>
    <xf numFmtId="0" fontId="1" fillId="0" borderId="0" xfId="0" applyFont="1" applyFill="1" applyBorder="1" applyAlignment="1">
      <alignment horizontal="center" vertical="center"/>
    </xf>
    <xf numFmtId="0" fontId="2" fillId="0" borderId="0" xfId="0" applyFont="1" applyFill="1" applyBorder="1" applyAlignment="1"/>
    <xf numFmtId="0" fontId="3" fillId="0" borderId="0" xfId="0" applyFont="1" applyFill="1" applyBorder="1" applyAlignment="1">
      <alignment horizontal="center" vertical="center" wrapText="1"/>
    </xf>
    <xf numFmtId="0" fontId="4" fillId="0" borderId="0" xfId="0" applyFont="1" applyFill="1" applyBorder="1" applyAlignment="1">
      <alignment horizontal="right"/>
    </xf>
    <xf numFmtId="0" fontId="5" fillId="0" borderId="0" xfId="0" applyFont="1" applyFill="1" applyBorder="1" applyAlignment="1"/>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xf>
    <xf numFmtId="0" fontId="7" fillId="0" borderId="3" xfId="0" applyFont="1" applyFill="1" applyBorder="1" applyAlignment="1">
      <alignment horizontal="center" vertical="center" shrinkToFit="1"/>
    </xf>
    <xf numFmtId="0" fontId="8" fillId="0" borderId="6" xfId="0" applyFont="1" applyFill="1" applyBorder="1" applyAlignment="1">
      <alignment horizontal="left" vertical="center"/>
    </xf>
    <xf numFmtId="0" fontId="9" fillId="0" borderId="7" xfId="0" applyFont="1" applyFill="1" applyBorder="1" applyAlignment="1">
      <alignment horizontal="left" vertical="center"/>
    </xf>
    <xf numFmtId="0" fontId="9" fillId="0" borderId="8" xfId="0" applyFont="1" applyFill="1" applyBorder="1" applyAlignment="1">
      <alignment horizontal="left" vertical="center"/>
    </xf>
    <xf numFmtId="0" fontId="10" fillId="0" borderId="3" xfId="0" applyFont="1" applyFill="1" applyBorder="1" applyAlignment="1">
      <alignment horizontal="center" vertical="center"/>
    </xf>
    <xf numFmtId="0" fontId="7" fillId="0" borderId="0" xfId="0" applyFont="1" applyFill="1" applyAlignment="1">
      <alignment vertical="center"/>
    </xf>
    <xf numFmtId="0" fontId="11" fillId="0" borderId="0" xfId="0" applyFont="1" applyFill="1" applyAlignment="1">
      <alignment horizontal="left"/>
    </xf>
    <xf numFmtId="0" fontId="11" fillId="0" borderId="0" xfId="0" applyFont="1" applyFill="1" applyBorder="1" applyAlignment="1"/>
    <xf numFmtId="0" fontId="12" fillId="0" borderId="0" xfId="0" applyFont="1" applyFill="1" applyAlignment="1">
      <alignment horizontal="center"/>
    </xf>
    <xf numFmtId="0" fontId="13" fillId="0" borderId="0" xfId="0" applyFont="1" applyFill="1" applyBorder="1" applyAlignment="1">
      <alignment horizontal="right"/>
    </xf>
    <xf numFmtId="0" fontId="13" fillId="0" borderId="0" xfId="0" applyFont="1" applyFill="1" applyBorder="1" applyAlignment="1"/>
    <xf numFmtId="0" fontId="13" fillId="0" borderId="0" xfId="0" applyFont="1" applyFill="1" applyBorder="1" applyAlignment="1">
      <alignment horizontal="center"/>
    </xf>
    <xf numFmtId="0" fontId="7" fillId="0" borderId="9" xfId="0" applyFont="1" applyFill="1" applyBorder="1" applyAlignment="1">
      <alignment horizontal="center" vertical="center" wrapText="1" shrinkToFit="1"/>
    </xf>
    <xf numFmtId="0" fontId="7" fillId="0" borderId="10" xfId="0" applyFont="1" applyFill="1" applyBorder="1" applyAlignment="1">
      <alignment horizontal="center" vertical="center" wrapText="1" shrinkToFit="1"/>
    </xf>
    <xf numFmtId="0" fontId="7" fillId="0" borderId="11" xfId="0" applyFont="1" applyFill="1" applyBorder="1" applyAlignment="1">
      <alignment horizontal="center" vertical="center" wrapText="1" shrinkToFit="1"/>
    </xf>
    <xf numFmtId="0" fontId="7" fillId="0" borderId="12" xfId="0" applyFont="1" applyFill="1" applyBorder="1" applyAlignment="1">
      <alignment horizontal="center" vertical="center" wrapText="1" shrinkToFit="1"/>
    </xf>
    <xf numFmtId="0" fontId="7" fillId="0" borderId="13" xfId="0" applyFont="1" applyFill="1" applyBorder="1" applyAlignment="1">
      <alignment horizontal="center" vertical="center" wrapText="1" shrinkToFit="1"/>
    </xf>
    <xf numFmtId="0" fontId="7" fillId="0" borderId="14" xfId="0" applyFont="1" applyFill="1" applyBorder="1" applyAlignment="1">
      <alignment horizontal="center" vertical="center" wrapText="1" shrinkToFit="1"/>
    </xf>
    <xf numFmtId="0" fontId="14" fillId="0" borderId="14" xfId="0" applyFont="1" applyFill="1" applyBorder="1" applyAlignment="1">
      <alignment horizontal="center" vertical="center" wrapText="1" shrinkToFit="1"/>
    </xf>
    <xf numFmtId="0" fontId="14" fillId="0" borderId="13" xfId="0" applyFont="1" applyFill="1" applyBorder="1" applyAlignment="1">
      <alignment horizontal="center" vertical="center" wrapText="1" shrinkToFit="1"/>
    </xf>
    <xf numFmtId="0" fontId="7" fillId="0" borderId="15" xfId="0" applyFont="1" applyFill="1" applyBorder="1" applyAlignment="1">
      <alignment horizontal="center" vertical="center" wrapText="1" shrinkToFit="1"/>
    </xf>
    <xf numFmtId="0" fontId="7" fillId="0" borderId="13" xfId="0" applyFont="1" applyFill="1" applyBorder="1" applyAlignment="1">
      <alignment horizontal="center" vertical="center" shrinkToFit="1"/>
    </xf>
    <xf numFmtId="0" fontId="7" fillId="0" borderId="13" xfId="0" applyFont="1" applyFill="1" applyBorder="1" applyAlignment="1">
      <alignment horizontal="right" vertical="center" shrinkToFit="1"/>
    </xf>
    <xf numFmtId="0" fontId="7" fillId="0" borderId="15" xfId="0" applyFont="1" applyFill="1" applyBorder="1" applyAlignment="1">
      <alignment horizontal="left" vertical="center" shrinkToFit="1"/>
    </xf>
    <xf numFmtId="0" fontId="7" fillId="0" borderId="16" xfId="0" applyFont="1" applyFill="1" applyBorder="1" applyAlignment="1">
      <alignment horizontal="left" vertical="center" shrinkToFit="1"/>
    </xf>
    <xf numFmtId="0" fontId="7" fillId="0" borderId="13" xfId="0" applyFont="1" applyFill="1" applyBorder="1" applyAlignment="1">
      <alignment horizontal="left" vertical="center" shrinkToFit="1"/>
    </xf>
    <xf numFmtId="0" fontId="7" fillId="0" borderId="12" xfId="0" applyFont="1" applyFill="1" applyBorder="1" applyAlignment="1">
      <alignment horizontal="left" vertical="center" shrinkToFit="1"/>
    </xf>
    <xf numFmtId="0" fontId="7" fillId="0" borderId="0" xfId="0" applyFont="1" applyFill="1" applyBorder="1" applyAlignment="1"/>
    <xf numFmtId="0" fontId="7" fillId="0" borderId="0" xfId="0" applyFont="1" applyFill="1" applyAlignment="1">
      <alignment horizontal="left" vertical="center"/>
    </xf>
    <xf numFmtId="0" fontId="15" fillId="0" borderId="0" xfId="0" applyFont="1" applyFill="1" applyBorder="1" applyAlignment="1"/>
    <xf numFmtId="0" fontId="16" fillId="0" borderId="0" xfId="0" applyFont="1" applyAlignment="1">
      <alignment horizontal="center" vertical="center"/>
    </xf>
    <xf numFmtId="0" fontId="13" fillId="0" borderId="0" xfId="0" applyFont="1" applyFill="1" applyBorder="1" applyAlignment="1">
      <alignment horizontal="left"/>
    </xf>
    <xf numFmtId="0" fontId="14" fillId="2" borderId="3" xfId="25" applyNumberFormat="1" applyFont="1" applyFill="1" applyBorder="1" applyAlignment="1" applyProtection="1">
      <alignment horizontal="center" vertical="center" wrapText="1"/>
      <protection locked="0"/>
    </xf>
    <xf numFmtId="0" fontId="0" fillId="0" borderId="3" xfId="0" applyBorder="1" applyAlignment="1">
      <alignment horizontal="center" vertical="center"/>
    </xf>
    <xf numFmtId="0" fontId="0" fillId="0" borderId="3" xfId="0" applyFill="1" applyBorder="1" applyAlignment="1">
      <alignment horizontal="center" vertical="center"/>
    </xf>
    <xf numFmtId="0" fontId="14" fillId="2" borderId="3" xfId="25" applyNumberFormat="1" applyFont="1" applyFill="1" applyBorder="1" applyAlignment="1" applyProtection="1">
      <alignment vertical="center" wrapText="1"/>
      <protection locked="0"/>
    </xf>
    <xf numFmtId="4" fontId="17" fillId="0" borderId="3" xfId="25" applyNumberFormat="1" applyFont="1" applyFill="1" applyBorder="1" applyAlignment="1" applyProtection="1">
      <alignment horizontal="center" vertical="center" wrapText="1"/>
      <protection locked="0"/>
    </xf>
    <xf numFmtId="0" fontId="14" fillId="0" borderId="0" xfId="25" applyFont="1" applyAlignment="1" applyProtection="1">
      <alignment horizontal="left" vertical="center" wrapText="1"/>
      <protection locked="0"/>
    </xf>
    <xf numFmtId="0" fontId="0" fillId="0" borderId="0" xfId="0" applyAlignment="1">
      <alignment horizontal="left" vertical="center"/>
    </xf>
    <xf numFmtId="0" fontId="0" fillId="0" borderId="0" xfId="0" applyAlignment="1">
      <alignment horizontal="right" vertical="center"/>
    </xf>
    <xf numFmtId="0" fontId="14" fillId="2" borderId="2" xfId="25" applyNumberFormat="1" applyFont="1" applyFill="1" applyBorder="1" applyAlignment="1" applyProtection="1">
      <alignment horizontal="center" vertical="center" wrapText="1"/>
      <protection locked="0"/>
    </xf>
    <xf numFmtId="0" fontId="14" fillId="2" borderId="5" xfId="25" applyNumberFormat="1" applyFont="1" applyFill="1" applyBorder="1" applyAlignment="1" applyProtection="1">
      <alignment horizontal="center" vertical="center" wrapText="1"/>
      <protection locked="0"/>
    </xf>
    <xf numFmtId="0" fontId="14" fillId="2" borderId="17" xfId="25" applyNumberFormat="1" applyFont="1" applyFill="1" applyBorder="1" applyAlignment="1" applyProtection="1">
      <alignment horizontal="center" vertical="center" wrapText="1"/>
      <protection locked="0"/>
    </xf>
    <xf numFmtId="0" fontId="2" fillId="0" borderId="0" xfId="0" applyFont="1" applyFill="1" applyBorder="1" applyAlignment="1">
      <alignment vertical="center" wrapText="1"/>
    </xf>
    <xf numFmtId="0" fontId="18" fillId="0" borderId="0" xfId="0" applyFont="1" applyFill="1" applyBorder="1" applyAlignment="1"/>
    <xf numFmtId="0" fontId="2" fillId="0" borderId="0" xfId="0" applyFont="1" applyFill="1" applyBorder="1" applyAlignment="1">
      <alignment horizontal="left"/>
    </xf>
    <xf numFmtId="0" fontId="2" fillId="0" borderId="0" xfId="0" applyFont="1" applyFill="1" applyBorder="1" applyAlignment="1">
      <alignment shrinkToFit="1"/>
    </xf>
    <xf numFmtId="0" fontId="2" fillId="0" borderId="0" xfId="0" applyFont="1" applyFill="1" applyBorder="1" applyAlignment="1">
      <alignment horizontal="left" shrinkToFit="1"/>
    </xf>
    <xf numFmtId="0" fontId="13" fillId="0" borderId="3" xfId="0" applyFont="1" applyFill="1" applyBorder="1" applyAlignment="1">
      <alignment horizontal="center" vertical="center" wrapText="1"/>
    </xf>
    <xf numFmtId="0" fontId="19" fillId="0" borderId="3" xfId="0" applyFont="1" applyFill="1" applyBorder="1" applyAlignment="1">
      <alignment horizontal="center" shrinkToFit="1"/>
    </xf>
    <xf numFmtId="0" fontId="19" fillId="0" borderId="3" xfId="0" applyFont="1" applyFill="1" applyBorder="1" applyAlignment="1">
      <alignment horizontal="center"/>
    </xf>
    <xf numFmtId="0" fontId="19" fillId="0" borderId="3" xfId="0" applyFont="1" applyFill="1" applyBorder="1" applyAlignment="1">
      <alignment horizontal="left"/>
    </xf>
    <xf numFmtId="0" fontId="19" fillId="0" borderId="3" xfId="0" applyFont="1" applyFill="1" applyBorder="1" applyAlignment="1">
      <alignment horizontal="left" shrinkToFit="1"/>
    </xf>
    <xf numFmtId="0" fontId="19" fillId="0" borderId="3" xfId="0" applyFont="1" applyFill="1" applyBorder="1" applyAlignment="1">
      <alignment horizontal="center" vertical="center" wrapText="1" shrinkToFit="1"/>
    </xf>
    <xf numFmtId="0" fontId="19" fillId="0" borderId="3" xfId="0" applyFont="1" applyFill="1" applyBorder="1" applyAlignment="1">
      <alignment horizontal="center" vertical="center" wrapText="1"/>
    </xf>
    <xf numFmtId="0" fontId="2" fillId="0" borderId="3" xfId="0" applyFont="1" applyFill="1" applyBorder="1" applyAlignment="1">
      <alignment horizontal="left"/>
    </xf>
    <xf numFmtId="0" fontId="2" fillId="0" borderId="3" xfId="0" applyFont="1" applyFill="1" applyBorder="1" applyAlignment="1">
      <alignment horizontal="left" shrinkToFit="1"/>
    </xf>
    <xf numFmtId="176" fontId="20" fillId="0" borderId="3" xfId="0" applyNumberFormat="1" applyFont="1" applyFill="1" applyBorder="1" applyAlignment="1">
      <alignment horizontal="center"/>
    </xf>
    <xf numFmtId="0" fontId="21" fillId="0" borderId="0" xfId="0" applyFont="1" applyFill="1" applyBorder="1" applyAlignment="1">
      <alignment horizontal="left"/>
    </xf>
    <xf numFmtId="0" fontId="22" fillId="0" borderId="3" xfId="0" applyFont="1" applyFill="1" applyBorder="1" applyAlignment="1">
      <alignment horizontal="left" vertical="center" shrinkToFit="1"/>
    </xf>
    <xf numFmtId="0" fontId="22" fillId="0" borderId="3" xfId="0" applyFont="1" applyFill="1" applyBorder="1" applyAlignment="1">
      <alignment horizontal="left" vertical="center"/>
    </xf>
    <xf numFmtId="0" fontId="23" fillId="0" borderId="3" xfId="0" applyFont="1" applyFill="1" applyBorder="1" applyAlignment="1">
      <alignment horizontal="left" shrinkToFit="1"/>
    </xf>
    <xf numFmtId="0" fontId="21" fillId="0" borderId="3" xfId="0" applyFont="1" applyFill="1" applyBorder="1" applyAlignment="1">
      <alignment horizontal="left"/>
    </xf>
    <xf numFmtId="0" fontId="11" fillId="0" borderId="3" xfId="0" applyFont="1" applyFill="1" applyBorder="1" applyAlignment="1">
      <alignment horizontal="left" shrinkToFit="1"/>
    </xf>
    <xf numFmtId="176" fontId="24" fillId="0" borderId="3" xfId="0" applyNumberFormat="1" applyFont="1" applyFill="1" applyBorder="1" applyAlignment="1">
      <alignment horizontal="center"/>
    </xf>
    <xf numFmtId="0" fontId="2" fillId="0" borderId="3" xfId="0" applyFont="1" applyFill="1" applyBorder="1" applyAlignment="1">
      <alignment horizontal="center" shrinkToFit="1"/>
    </xf>
    <xf numFmtId="0" fontId="24" fillId="0" borderId="3" xfId="0" applyFont="1" applyFill="1" applyBorder="1" applyAlignment="1">
      <alignment horizontal="center"/>
    </xf>
    <xf numFmtId="0" fontId="19" fillId="0" borderId="6" xfId="0" applyFont="1" applyFill="1" applyBorder="1" applyAlignment="1">
      <alignment horizontal="center"/>
    </xf>
    <xf numFmtId="0" fontId="2" fillId="0" borderId="8" xfId="0" applyFont="1" applyFill="1" applyBorder="1" applyAlignment="1">
      <alignment horizontal="center" shrinkToFit="1"/>
    </xf>
    <xf numFmtId="177" fontId="20" fillId="0" borderId="3" xfId="0" applyNumberFormat="1" applyFont="1" applyFill="1" applyBorder="1" applyAlignment="1">
      <alignment horizontal="center"/>
    </xf>
    <xf numFmtId="0" fontId="23" fillId="0" borderId="6" xfId="0" applyFont="1" applyFill="1" applyBorder="1" applyAlignment="1">
      <alignment horizontal="center"/>
    </xf>
    <xf numFmtId="0" fontId="21" fillId="0" borderId="7" xfId="0" applyFont="1" applyFill="1" applyBorder="1" applyAlignment="1">
      <alignment horizontal="center" shrinkToFit="1"/>
    </xf>
    <xf numFmtId="0" fontId="21" fillId="0" borderId="7" xfId="0" applyFont="1" applyFill="1" applyBorder="1" applyAlignment="1">
      <alignment horizontal="center"/>
    </xf>
    <xf numFmtId="0" fontId="21" fillId="0" borderId="8" xfId="0" applyFont="1" applyFill="1" applyBorder="1" applyAlignment="1">
      <alignment horizontal="center" shrinkToFit="1"/>
    </xf>
    <xf numFmtId="0" fontId="18" fillId="0" borderId="0" xfId="0" applyFont="1" applyFill="1" applyAlignment="1">
      <alignment horizontal="left" vertical="center"/>
    </xf>
    <xf numFmtId="0" fontId="18" fillId="0" borderId="0" xfId="0" applyFont="1" applyFill="1" applyAlignment="1">
      <alignment horizontal="left" vertical="center" shrinkToFit="1"/>
    </xf>
    <xf numFmtId="0" fontId="19" fillId="0" borderId="0" xfId="0" applyFont="1" applyFill="1" applyBorder="1" applyAlignment="1"/>
    <xf numFmtId="176" fontId="25" fillId="0" borderId="3" xfId="0" applyNumberFormat="1" applyFont="1" applyFill="1" applyBorder="1" applyAlignment="1">
      <alignment horizontal="center"/>
    </xf>
    <xf numFmtId="0" fontId="2" fillId="0" borderId="0" xfId="0" applyFont="1" applyFill="1" applyBorder="1" applyAlignment="1">
      <alignment vertical="center"/>
    </xf>
    <xf numFmtId="0" fontId="18" fillId="0" borderId="0" xfId="0" applyFont="1" applyFill="1" applyBorder="1" applyAlignment="1">
      <alignment horizontal="right"/>
    </xf>
    <xf numFmtId="0" fontId="13" fillId="0" borderId="0" xfId="0" applyFont="1" applyFill="1" applyBorder="1" applyAlignment="1">
      <alignment vertical="center"/>
    </xf>
    <xf numFmtId="0" fontId="13" fillId="0" borderId="0" xfId="0" applyFont="1" applyFill="1" applyBorder="1" applyAlignment="1">
      <alignment horizontal="center" vertical="center"/>
    </xf>
    <xf numFmtId="0" fontId="18" fillId="0" borderId="0" xfId="0" applyFont="1" applyFill="1" applyBorder="1" applyAlignment="1">
      <alignment horizontal="right" vertical="center"/>
    </xf>
    <xf numFmtId="0" fontId="7" fillId="0" borderId="3" xfId="0" applyFont="1" applyFill="1" applyBorder="1" applyAlignment="1">
      <alignment horizontal="center" vertical="center" wrapText="1" shrinkToFit="1"/>
    </xf>
    <xf numFmtId="0" fontId="7" fillId="0" borderId="6" xfId="0" applyFont="1" applyFill="1" applyBorder="1" applyAlignment="1">
      <alignment horizontal="center" vertical="center" wrapText="1" shrinkToFit="1"/>
    </xf>
    <xf numFmtId="0" fontId="7" fillId="0" borderId="7" xfId="0" applyFont="1" applyFill="1" applyBorder="1" applyAlignment="1">
      <alignment horizontal="center" vertical="center" wrapText="1" shrinkToFit="1"/>
    </xf>
    <xf numFmtId="0" fontId="7" fillId="0" borderId="8" xfId="0" applyFont="1" applyFill="1" applyBorder="1" applyAlignment="1">
      <alignment horizontal="center" vertical="center" wrapText="1" shrinkToFit="1"/>
    </xf>
    <xf numFmtId="0" fontId="26" fillId="0" borderId="3" xfId="0" applyFont="1" applyFill="1" applyBorder="1" applyAlignment="1">
      <alignment horizontal="center" vertical="center" shrinkToFit="1"/>
    </xf>
    <xf numFmtId="176" fontId="24" fillId="0" borderId="3" xfId="0" applyNumberFormat="1" applyFont="1" applyFill="1" applyBorder="1" applyAlignment="1">
      <alignment shrinkToFit="1"/>
    </xf>
    <xf numFmtId="176" fontId="20" fillId="0" borderId="3" xfId="0" applyNumberFormat="1" applyFont="1" applyFill="1" applyBorder="1" applyAlignment="1">
      <alignment shrinkToFit="1"/>
    </xf>
    <xf numFmtId="0" fontId="18" fillId="0" borderId="6" xfId="0" applyFont="1" applyFill="1" applyBorder="1" applyAlignment="1">
      <alignment horizontal="left" vertical="center" shrinkToFit="1"/>
    </xf>
    <xf numFmtId="0" fontId="18" fillId="0" borderId="7" xfId="0" applyFont="1" applyFill="1" applyBorder="1" applyAlignment="1">
      <alignment horizontal="left" vertical="center" shrinkToFit="1"/>
    </xf>
    <xf numFmtId="0" fontId="18" fillId="0" borderId="3" xfId="0" applyFont="1" applyFill="1" applyBorder="1" applyAlignment="1">
      <alignment horizontal="left" vertical="center" shrinkToFit="1"/>
    </xf>
    <xf numFmtId="176" fontId="27" fillId="0" borderId="3" xfId="0" applyNumberFormat="1" applyFont="1" applyFill="1" applyBorder="1" applyAlignment="1">
      <alignment shrinkToFit="1"/>
    </xf>
    <xf numFmtId="49" fontId="18" fillId="0" borderId="6" xfId="0" applyNumberFormat="1" applyFont="1" applyFill="1" applyBorder="1" applyAlignment="1">
      <alignment horizontal="left" vertical="center" wrapText="1" shrinkToFit="1"/>
    </xf>
    <xf numFmtId="49" fontId="18" fillId="0" borderId="7" xfId="0" applyNumberFormat="1" applyFont="1" applyFill="1" applyBorder="1" applyAlignment="1">
      <alignment horizontal="left" vertical="center" wrapText="1" shrinkToFit="1"/>
    </xf>
    <xf numFmtId="0" fontId="18" fillId="0" borderId="0" xfId="0" applyFont="1" applyFill="1" applyBorder="1" applyAlignment="1">
      <alignment horizontal="left"/>
    </xf>
    <xf numFmtId="0" fontId="15" fillId="0" borderId="0" xfId="0" applyFont="1" applyFill="1" applyAlignment="1">
      <alignment horizontal="left"/>
    </xf>
    <xf numFmtId="0" fontId="0" fillId="0" borderId="0" xfId="0" applyFill="1">
      <alignment vertical="center"/>
    </xf>
    <xf numFmtId="0" fontId="19" fillId="0" borderId="0" xfId="0" applyFont="1" applyFill="1" applyAlignment="1">
      <alignment horizontal="right"/>
    </xf>
    <xf numFmtId="0" fontId="7" fillId="0" borderId="3" xfId="0" applyFont="1" applyFill="1" applyBorder="1" applyAlignment="1">
      <alignment horizontal="center" vertical="center"/>
    </xf>
    <xf numFmtId="0" fontId="7" fillId="0" borderId="3" xfId="0" applyFont="1" applyFill="1" applyBorder="1" applyAlignment="1">
      <alignment horizontal="center" vertical="center" wrapText="1"/>
    </xf>
    <xf numFmtId="0" fontId="7" fillId="0" borderId="3" xfId="0" applyFont="1" applyFill="1" applyBorder="1" applyAlignment="1">
      <alignment horizontal="left" vertical="center"/>
    </xf>
    <xf numFmtId="176" fontId="24" fillId="0" borderId="3" xfId="0" applyNumberFormat="1" applyFont="1" applyFill="1" applyBorder="1" applyAlignment="1"/>
    <xf numFmtId="0" fontId="7" fillId="0" borderId="3" xfId="0" applyFont="1" applyFill="1" applyBorder="1" applyAlignment="1">
      <alignment horizontal="left" vertical="center" shrinkToFit="1"/>
    </xf>
    <xf numFmtId="176" fontId="20" fillId="0" borderId="3" xfId="0" applyNumberFormat="1" applyFont="1" applyFill="1" applyBorder="1" applyAlignment="1"/>
    <xf numFmtId="4" fontId="7" fillId="0" borderId="3" xfId="0" applyNumberFormat="1" applyFont="1" applyFill="1" applyBorder="1" applyAlignment="1">
      <alignment horizontal="right" vertical="center" shrinkToFit="1"/>
    </xf>
    <xf numFmtId="0" fontId="14" fillId="0" borderId="3" xfId="0" applyFont="1" applyFill="1" applyBorder="1" applyAlignment="1">
      <alignment horizontal="left" vertical="center" shrinkToFit="1"/>
    </xf>
    <xf numFmtId="0" fontId="28" fillId="0" borderId="3" xfId="0" applyFont="1" applyFill="1" applyBorder="1" applyAlignment="1">
      <alignment horizontal="center" vertical="center"/>
    </xf>
    <xf numFmtId="0" fontId="29" fillId="0" borderId="3" xfId="0" applyFont="1" applyFill="1" applyBorder="1" applyAlignment="1">
      <alignment horizontal="center" vertical="center"/>
    </xf>
    <xf numFmtId="0" fontId="14" fillId="0" borderId="3" xfId="0" applyFont="1" applyFill="1" applyBorder="1" applyAlignment="1">
      <alignment horizontal="left" vertical="center"/>
    </xf>
    <xf numFmtId="0" fontId="7" fillId="0" borderId="3" xfId="0" applyFont="1" applyFill="1" applyBorder="1" applyAlignment="1">
      <alignment horizontal="right" vertical="center" shrinkToFit="1"/>
    </xf>
    <xf numFmtId="0" fontId="19" fillId="0" borderId="0" xfId="0" applyFont="1" applyFill="1" applyAlignment="1"/>
    <xf numFmtId="0" fontId="30" fillId="0" borderId="2"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0" fillId="0" borderId="3" xfId="0" applyFill="1" applyBorder="1">
      <alignment vertical="center"/>
    </xf>
    <xf numFmtId="0" fontId="2" fillId="0" borderId="3" xfId="0" applyFont="1" applyFill="1" applyBorder="1" applyAlignment="1"/>
    <xf numFmtId="0" fontId="12" fillId="0" borderId="0" xfId="0" applyFont="1" applyFill="1" applyBorder="1" applyAlignment="1">
      <alignment horizontal="center"/>
    </xf>
    <xf numFmtId="0" fontId="7" fillId="0" borderId="6" xfId="0" applyFont="1" applyFill="1" applyBorder="1" applyAlignment="1">
      <alignment horizontal="center" vertical="center" shrinkToFit="1"/>
    </xf>
    <xf numFmtId="0" fontId="7" fillId="0" borderId="8" xfId="0" applyFont="1" applyFill="1" applyBorder="1" applyAlignment="1">
      <alignment horizontal="center" vertical="center" shrinkToFit="1"/>
    </xf>
    <xf numFmtId="4" fontId="18" fillId="0" borderId="3" xfId="0" applyNumberFormat="1" applyFont="1" applyFill="1" applyBorder="1" applyAlignment="1">
      <alignment horizontal="right" vertical="center" shrinkToFit="1"/>
    </xf>
    <xf numFmtId="4" fontId="23" fillId="0" borderId="3" xfId="0" applyNumberFormat="1" applyFont="1" applyFill="1" applyBorder="1" applyAlignment="1">
      <alignment horizontal="right" vertical="center" shrinkToFit="1"/>
    </xf>
    <xf numFmtId="0" fontId="14" fillId="0" borderId="0" xfId="0" applyFont="1" applyFill="1" applyAlignment="1">
      <alignment horizontal="left" vertical="center"/>
    </xf>
    <xf numFmtId="0" fontId="21" fillId="0" borderId="0" xfId="0" applyFont="1" applyFill="1" applyAlignment="1">
      <alignment horizontal="left"/>
    </xf>
    <xf numFmtId="0" fontId="31" fillId="0" borderId="0" xfId="0" applyFont="1" applyFill="1">
      <alignment vertical="center"/>
    </xf>
    <xf numFmtId="0" fontId="2" fillId="0" borderId="0" xfId="0" applyFont="1" applyFill="1" applyAlignment="1"/>
    <xf numFmtId="0" fontId="7" fillId="0" borderId="3" xfId="0" applyFont="1" applyFill="1" applyBorder="1" applyAlignment="1">
      <alignment horizontal="left" vertical="center" wrapText="1" shrinkToFit="1"/>
    </xf>
    <xf numFmtId="0" fontId="7" fillId="0" borderId="7" xfId="0" applyFont="1" applyFill="1" applyBorder="1" applyAlignment="1">
      <alignment horizontal="center" vertical="center" shrinkToFit="1"/>
    </xf>
    <xf numFmtId="0" fontId="18" fillId="0" borderId="8" xfId="0" applyFont="1" applyFill="1" applyBorder="1" applyAlignment="1">
      <alignment horizontal="left" vertical="center" shrinkToFit="1"/>
    </xf>
    <xf numFmtId="49" fontId="18" fillId="0" borderId="7" xfId="0" applyNumberFormat="1" applyFont="1" applyFill="1" applyBorder="1" applyAlignment="1">
      <alignment horizontal="left" vertical="center" shrinkToFit="1"/>
    </xf>
    <xf numFmtId="49" fontId="18" fillId="0" borderId="8" xfId="0" applyNumberFormat="1" applyFont="1" applyFill="1" applyBorder="1" applyAlignment="1">
      <alignment horizontal="left" vertical="center" shrinkToFit="1"/>
    </xf>
    <xf numFmtId="49" fontId="18" fillId="0" borderId="6" xfId="0" applyNumberFormat="1" applyFont="1" applyFill="1" applyBorder="1" applyAlignment="1">
      <alignment horizontal="left" vertical="center" shrinkToFit="1"/>
    </xf>
    <xf numFmtId="176" fontId="32" fillId="0" borderId="3" xfId="0" applyNumberFormat="1" applyFont="1" applyFill="1" applyBorder="1" applyAlignment="1"/>
    <xf numFmtId="0" fontId="11" fillId="0" borderId="0" xfId="0" applyFont="1" applyFill="1" applyBorder="1" applyAlignment="1">
      <alignment horizontal="left"/>
    </xf>
    <xf numFmtId="176" fontId="24" fillId="0" borderId="0" xfId="0" applyNumberFormat="1" applyFont="1" applyFill="1" applyAlignment="1">
      <alignment shrinkToFit="1"/>
    </xf>
    <xf numFmtId="0" fontId="33" fillId="0" borderId="0" xfId="0" applyFont="1" applyFill="1" applyBorder="1" applyAlignment="1"/>
    <xf numFmtId="0" fontId="34" fillId="0" borderId="0" xfId="0" applyFont="1" applyFill="1" applyAlignment="1">
      <alignment horizontal="center"/>
    </xf>
    <xf numFmtId="0" fontId="35" fillId="0" borderId="0" xfId="0" applyFont="1" applyFill="1" applyAlignment="1">
      <alignment horizontal="center"/>
    </xf>
    <xf numFmtId="0" fontId="19" fillId="0" borderId="0" xfId="0" applyFont="1" applyFill="1" applyBorder="1" applyAlignment="1">
      <alignment horizontal="right"/>
    </xf>
    <xf numFmtId="0" fontId="7" fillId="0" borderId="9" xfId="0" applyFont="1" applyFill="1" applyBorder="1" applyAlignment="1">
      <alignment horizontal="center" vertical="center" shrinkToFit="1"/>
    </xf>
    <xf numFmtId="0" fontId="7" fillId="0" borderId="10" xfId="0" applyFont="1" applyFill="1" applyBorder="1" applyAlignment="1">
      <alignment horizontal="center" vertical="center" shrinkToFit="1"/>
    </xf>
    <xf numFmtId="0" fontId="7" fillId="0" borderId="12" xfId="0" applyFont="1" applyFill="1" applyBorder="1" applyAlignment="1">
      <alignment horizontal="center" vertical="center" shrinkToFit="1"/>
    </xf>
    <xf numFmtId="0" fontId="14" fillId="0" borderId="13" xfId="0" applyFont="1" applyFill="1" applyBorder="1" applyAlignment="1">
      <alignment horizontal="center" vertical="center" shrinkToFit="1"/>
    </xf>
    <xf numFmtId="0" fontId="14" fillId="0" borderId="14" xfId="0" applyFont="1" applyFill="1" applyBorder="1" applyAlignment="1">
      <alignment horizontal="center" vertical="center" shrinkToFit="1"/>
    </xf>
    <xf numFmtId="0" fontId="14" fillId="0" borderId="16"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7" fillId="0" borderId="16" xfId="0" applyFont="1" applyFill="1" applyBorder="1" applyAlignment="1">
      <alignment horizontal="center" vertical="center" shrinkToFit="1"/>
    </xf>
    <xf numFmtId="176" fontId="27" fillId="0" borderId="3" xfId="0" applyNumberFormat="1" applyFont="1" applyFill="1" applyBorder="1" applyAlignment="1"/>
    <xf numFmtId="176" fontId="24" fillId="0" borderId="0" xfId="0" applyNumberFormat="1" applyFont="1" applyFill="1" applyBorder="1" applyAlignment="1"/>
    <xf numFmtId="0" fontId="14" fillId="0" borderId="12" xfId="0" applyFont="1" applyFill="1" applyBorder="1" applyAlignment="1">
      <alignment horizontal="left" vertical="center" shrinkToFit="1"/>
    </xf>
    <xf numFmtId="0" fontId="14" fillId="0" borderId="13" xfId="0" applyFont="1" applyFill="1" applyBorder="1" applyAlignment="1">
      <alignment horizontal="left" vertical="center" shrinkToFit="1"/>
    </xf>
    <xf numFmtId="0" fontId="21" fillId="0" borderId="0" xfId="0" applyFont="1" applyFill="1" applyBorder="1" applyAlignment="1"/>
    <xf numFmtId="0" fontId="14" fillId="0" borderId="0" xfId="0" applyFont="1" applyFill="1" applyBorder="1" applyAlignment="1">
      <alignment horizontal="center" vertical="center" shrinkToFit="1"/>
    </xf>
    <xf numFmtId="4" fontId="36" fillId="0" borderId="8" xfId="0" applyNumberFormat="1" applyFont="1" applyFill="1" applyBorder="1" applyAlignment="1">
      <alignment horizontal="right" vertical="center" shrinkToFit="1"/>
    </xf>
    <xf numFmtId="4" fontId="36" fillId="0" borderId="13" xfId="0" applyNumberFormat="1" applyFont="1" applyFill="1" applyBorder="1" applyAlignment="1">
      <alignment horizontal="right" vertical="center" shrinkToFit="1"/>
    </xf>
    <xf numFmtId="0" fontId="29" fillId="0" borderId="12" xfId="0" applyFont="1" applyFill="1" applyBorder="1" applyAlignment="1">
      <alignment horizontal="center" vertical="center" shrinkToFit="1"/>
    </xf>
    <xf numFmtId="0" fontId="14" fillId="0" borderId="12" xfId="0" applyFont="1" applyFill="1" applyBorder="1" applyAlignment="1">
      <alignment horizontal="center" vertical="center" shrinkToFit="1"/>
    </xf>
    <xf numFmtId="0" fontId="29" fillId="0" borderId="16" xfId="0" applyFont="1" applyFill="1" applyBorder="1" applyAlignment="1">
      <alignment horizontal="center" vertical="center" shrinkToFit="1"/>
    </xf>
    <xf numFmtId="177" fontId="36" fillId="0" borderId="13" xfId="0" applyNumberFormat="1" applyFont="1" applyFill="1" applyBorder="1" applyAlignment="1">
      <alignment vertical="center" shrinkToFit="1"/>
    </xf>
    <xf numFmtId="0" fontId="14" fillId="0" borderId="18" xfId="0" applyFont="1" applyFill="1" applyBorder="1" applyAlignment="1">
      <alignment horizontal="center" vertical="center" shrinkToFit="1"/>
    </xf>
    <xf numFmtId="4" fontId="36" fillId="0" borderId="14" xfId="0" applyNumberFormat="1" applyFont="1" applyFill="1" applyBorder="1" applyAlignment="1">
      <alignment horizontal="right" vertical="center" shrinkToFit="1"/>
    </xf>
    <xf numFmtId="0" fontId="14" fillId="0" borderId="2" xfId="0" applyFont="1" applyFill="1" applyBorder="1" applyAlignment="1">
      <alignment horizontal="left" vertical="center" shrinkToFit="1"/>
    </xf>
    <xf numFmtId="0" fontId="14" fillId="0" borderId="2" xfId="0" applyFont="1" applyFill="1" applyBorder="1" applyAlignment="1">
      <alignment horizontal="center" vertical="center" shrinkToFit="1"/>
    </xf>
    <xf numFmtId="0" fontId="36" fillId="0" borderId="14" xfId="0" applyFont="1" applyFill="1" applyBorder="1" applyAlignment="1">
      <alignment vertical="center" shrinkToFit="1"/>
    </xf>
    <xf numFmtId="4" fontId="36" fillId="0" borderId="3" xfId="0" applyNumberFormat="1" applyFont="1" applyFill="1" applyBorder="1" applyAlignment="1">
      <alignment horizontal="right" vertical="center" shrinkToFit="1"/>
    </xf>
    <xf numFmtId="177" fontId="36" fillId="0" borderId="3" xfId="0" applyNumberFormat="1" applyFont="1" applyFill="1" applyBorder="1" applyAlignment="1">
      <alignment vertical="center" shrinkToFit="1"/>
    </xf>
    <xf numFmtId="0" fontId="29" fillId="0" borderId="3" xfId="0" applyFont="1" applyFill="1" applyBorder="1" applyAlignment="1">
      <alignment horizontal="center" vertical="center" shrinkToFit="1"/>
    </xf>
    <xf numFmtId="0" fontId="36" fillId="0" borderId="3" xfId="0" applyFont="1" applyFill="1" applyBorder="1" applyAlignment="1">
      <alignment vertical="center" shrinkToFit="1"/>
    </xf>
    <xf numFmtId="0" fontId="14" fillId="0" borderId="0" xfId="0" applyFont="1" applyFill="1" applyAlignment="1">
      <alignment horizontal="left" vertical="center" shrinkToFit="1"/>
    </xf>
    <xf numFmtId="0" fontId="14" fillId="0" borderId="0" xfId="0" applyFont="1" applyFill="1" applyBorder="1" applyAlignment="1">
      <alignment horizontal="left" vertical="center"/>
    </xf>
    <xf numFmtId="0" fontId="14" fillId="0" borderId="0" xfId="0" applyFont="1"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常规_2012年预算公开分析表（26个部门财政拨款三公经费）" xfId="25"/>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8"/>
  <sheetViews>
    <sheetView showZeros="0" tabSelected="1" workbookViewId="0">
      <selection activeCell="F25" sqref="F25"/>
    </sheetView>
  </sheetViews>
  <sheetFormatPr defaultColWidth="8" defaultRowHeight="13.5" outlineLevelCol="7"/>
  <cols>
    <col min="1" max="1" width="38.75" style="3" customWidth="1"/>
    <col min="2" max="2" width="4.75" style="3" customWidth="1"/>
    <col min="3" max="3" width="22.625" style="3" customWidth="1"/>
    <col min="4" max="4" width="38.75" style="3" customWidth="1"/>
    <col min="5" max="5" width="4.75" style="3" customWidth="1"/>
    <col min="6" max="6" width="22.625" style="3" customWidth="1"/>
    <col min="7" max="7" width="8.5" style="3"/>
    <col min="8" max="16375" width="8" style="3"/>
    <col min="16376" max="16384" width="8" style="110"/>
  </cols>
  <sheetData>
    <row r="1" s="3" customFormat="1" ht="27" spans="1:6">
      <c r="A1" s="148" t="s">
        <v>0</v>
      </c>
      <c r="B1" s="149"/>
      <c r="C1" s="149"/>
      <c r="D1" s="149"/>
      <c r="E1" s="149"/>
      <c r="F1" s="149"/>
    </row>
    <row r="2" s="3" customFormat="1" spans="3:6">
      <c r="C2" s="110"/>
      <c r="F2" s="150" t="s">
        <v>1</v>
      </c>
    </row>
    <row r="3" s="3" customFormat="1" ht="14.25" spans="1:6">
      <c r="A3" s="22" t="s">
        <v>2</v>
      </c>
      <c r="D3" s="19"/>
      <c r="F3" s="150" t="s">
        <v>3</v>
      </c>
    </row>
    <row r="4" s="3" customFormat="1" ht="15.4" customHeight="1" spans="1:6">
      <c r="A4" s="151" t="s">
        <v>4</v>
      </c>
      <c r="B4" s="152"/>
      <c r="C4" s="152"/>
      <c r="D4" s="152" t="s">
        <v>5</v>
      </c>
      <c r="E4" s="152"/>
      <c r="F4" s="152"/>
    </row>
    <row r="5" s="3" customFormat="1" ht="15.4" customHeight="1" spans="1:6">
      <c r="A5" s="153" t="s">
        <v>6</v>
      </c>
      <c r="B5" s="33" t="s">
        <v>7</v>
      </c>
      <c r="C5" s="154" t="s">
        <v>8</v>
      </c>
      <c r="D5" s="33" t="s">
        <v>9</v>
      </c>
      <c r="E5" s="33" t="s">
        <v>7</v>
      </c>
      <c r="F5" s="154" t="s">
        <v>8</v>
      </c>
    </row>
    <row r="6" s="3" customFormat="1" ht="15.4" customHeight="1" spans="1:6">
      <c r="A6" s="153" t="s">
        <v>10</v>
      </c>
      <c r="B6" s="33" t="s">
        <v>11</v>
      </c>
      <c r="C6" s="155">
        <v>1</v>
      </c>
      <c r="D6" s="154" t="s">
        <v>10</v>
      </c>
      <c r="E6" s="156" t="s">
        <v>11</v>
      </c>
      <c r="F6" s="157">
        <v>2</v>
      </c>
    </row>
    <row r="7" s="3" customFormat="1" ht="15.4" customHeight="1" spans="1:8">
      <c r="A7" s="38" t="s">
        <v>12</v>
      </c>
      <c r="B7" s="158" t="s">
        <v>13</v>
      </c>
      <c r="C7" s="159">
        <v>16949.18</v>
      </c>
      <c r="D7" s="37" t="s">
        <v>14</v>
      </c>
      <c r="E7" s="158">
        <v>29</v>
      </c>
      <c r="F7" s="115">
        <v>15735.6</v>
      </c>
      <c r="H7" s="160"/>
    </row>
    <row r="8" s="3" customFormat="1" ht="15.4" customHeight="1" spans="1:6">
      <c r="A8" s="38" t="s">
        <v>15</v>
      </c>
      <c r="B8" s="158" t="s">
        <v>16</v>
      </c>
      <c r="C8" s="115"/>
      <c r="D8" s="37" t="s">
        <v>17</v>
      </c>
      <c r="E8" s="158">
        <v>30</v>
      </c>
      <c r="F8" s="115"/>
    </row>
    <row r="9" s="3" customFormat="1" ht="15.4" customHeight="1" spans="1:8">
      <c r="A9" s="38" t="s">
        <v>18</v>
      </c>
      <c r="B9" s="158" t="s">
        <v>19</v>
      </c>
      <c r="C9" s="115"/>
      <c r="D9" s="37" t="s">
        <v>20</v>
      </c>
      <c r="E9" s="158">
        <v>31</v>
      </c>
      <c r="F9" s="115"/>
      <c r="H9" s="110"/>
    </row>
    <row r="10" s="3" customFormat="1" ht="15.4" customHeight="1" spans="1:6">
      <c r="A10" s="38" t="s">
        <v>21</v>
      </c>
      <c r="B10" s="158" t="s">
        <v>22</v>
      </c>
      <c r="C10" s="115"/>
      <c r="D10" s="37" t="s">
        <v>23</v>
      </c>
      <c r="E10" s="158">
        <v>32</v>
      </c>
      <c r="F10" s="115"/>
    </row>
    <row r="11" s="3" customFormat="1" ht="15.4" customHeight="1" spans="1:6">
      <c r="A11" s="38" t="s">
        <v>24</v>
      </c>
      <c r="B11" s="158" t="s">
        <v>25</v>
      </c>
      <c r="C11" s="115"/>
      <c r="D11" s="37" t="s">
        <v>26</v>
      </c>
      <c r="E11" s="158">
        <v>33</v>
      </c>
      <c r="F11" s="115"/>
    </row>
    <row r="12" s="3" customFormat="1" ht="15.4" customHeight="1" spans="1:6">
      <c r="A12" s="38" t="s">
        <v>27</v>
      </c>
      <c r="B12" s="158" t="s">
        <v>28</v>
      </c>
      <c r="C12" s="115"/>
      <c r="D12" s="37" t="s">
        <v>29</v>
      </c>
      <c r="E12" s="158">
        <v>34</v>
      </c>
      <c r="F12" s="115"/>
    </row>
    <row r="13" s="3" customFormat="1" ht="15.4" customHeight="1" spans="1:6">
      <c r="A13" s="38" t="s">
        <v>30</v>
      </c>
      <c r="B13" s="158" t="s">
        <v>31</v>
      </c>
      <c r="C13" s="159"/>
      <c r="D13" s="37" t="s">
        <v>32</v>
      </c>
      <c r="E13" s="158">
        <v>35</v>
      </c>
      <c r="F13" s="115"/>
    </row>
    <row r="14" s="3" customFormat="1" ht="15.4" customHeight="1" spans="1:6">
      <c r="A14" s="38" t="s">
        <v>33</v>
      </c>
      <c r="B14" s="158" t="s">
        <v>34</v>
      </c>
      <c r="C14" s="159">
        <v>79.7</v>
      </c>
      <c r="D14" s="37" t="s">
        <v>35</v>
      </c>
      <c r="E14" s="158">
        <v>36</v>
      </c>
      <c r="F14" s="115">
        <v>1557.65</v>
      </c>
    </row>
    <row r="15" s="3" customFormat="1" ht="15.4" customHeight="1" spans="1:6">
      <c r="A15" s="38" t="s">
        <v>11</v>
      </c>
      <c r="B15" s="158" t="s">
        <v>36</v>
      </c>
      <c r="C15" s="115"/>
      <c r="D15" s="37" t="s">
        <v>37</v>
      </c>
      <c r="E15" s="158">
        <v>37</v>
      </c>
      <c r="F15" s="115">
        <v>46.54</v>
      </c>
    </row>
    <row r="16" s="3" customFormat="1" ht="15.4" customHeight="1" spans="1:7">
      <c r="A16" s="161" t="s">
        <v>11</v>
      </c>
      <c r="B16" s="156" t="s">
        <v>38</v>
      </c>
      <c r="C16" s="117" t="s">
        <v>11</v>
      </c>
      <c r="D16" s="162" t="s">
        <v>39</v>
      </c>
      <c r="E16" s="156">
        <v>38</v>
      </c>
      <c r="F16" s="117"/>
      <c r="G16" s="163"/>
    </row>
    <row r="17" s="3" customFormat="1" ht="15.4" customHeight="1" spans="1:7">
      <c r="A17" s="161" t="s">
        <v>11</v>
      </c>
      <c r="B17" s="156" t="s">
        <v>40</v>
      </c>
      <c r="C17" s="117" t="s">
        <v>11</v>
      </c>
      <c r="D17" s="162" t="s">
        <v>41</v>
      </c>
      <c r="E17" s="156">
        <v>39</v>
      </c>
      <c r="F17" s="117"/>
      <c r="G17" s="163"/>
    </row>
    <row r="18" s="3" customFormat="1" ht="15.4" customHeight="1" spans="1:7">
      <c r="A18" s="161" t="s">
        <v>11</v>
      </c>
      <c r="B18" s="156" t="s">
        <v>42</v>
      </c>
      <c r="C18" s="117" t="s">
        <v>11</v>
      </c>
      <c r="D18" s="162" t="s">
        <v>43</v>
      </c>
      <c r="E18" s="156">
        <v>40</v>
      </c>
      <c r="F18" s="117"/>
      <c r="G18" s="163"/>
    </row>
    <row r="19" s="3" customFormat="1" ht="15.4" customHeight="1" spans="1:7">
      <c r="A19" s="161" t="s">
        <v>11</v>
      </c>
      <c r="B19" s="156" t="s">
        <v>44</v>
      </c>
      <c r="C19" s="117" t="s">
        <v>11</v>
      </c>
      <c r="D19" s="162" t="s">
        <v>45</v>
      </c>
      <c r="E19" s="156">
        <v>41</v>
      </c>
      <c r="F19" s="117"/>
      <c r="G19" s="163"/>
    </row>
    <row r="20" s="3" customFormat="1" ht="15.4" customHeight="1" spans="1:7">
      <c r="A20" s="161" t="s">
        <v>11</v>
      </c>
      <c r="B20" s="156" t="s">
        <v>46</v>
      </c>
      <c r="C20" s="117" t="s">
        <v>11</v>
      </c>
      <c r="D20" s="162" t="s">
        <v>47</v>
      </c>
      <c r="E20" s="156">
        <v>42</v>
      </c>
      <c r="F20" s="117"/>
      <c r="G20" s="163"/>
    </row>
    <row r="21" s="3" customFormat="1" ht="15.4" customHeight="1" spans="1:7">
      <c r="A21" s="161" t="s">
        <v>11</v>
      </c>
      <c r="B21" s="156" t="s">
        <v>48</v>
      </c>
      <c r="C21" s="117" t="s">
        <v>11</v>
      </c>
      <c r="D21" s="162" t="s">
        <v>49</v>
      </c>
      <c r="E21" s="156">
        <v>43</v>
      </c>
      <c r="F21" s="117"/>
      <c r="G21" s="163"/>
    </row>
    <row r="22" s="3" customFormat="1" ht="15.4" customHeight="1" spans="1:7">
      <c r="A22" s="161" t="s">
        <v>11</v>
      </c>
      <c r="B22" s="156" t="s">
        <v>50</v>
      </c>
      <c r="C22" s="117" t="s">
        <v>11</v>
      </c>
      <c r="D22" s="162" t="s">
        <v>51</v>
      </c>
      <c r="E22" s="156">
        <v>44</v>
      </c>
      <c r="F22" s="117"/>
      <c r="G22" s="163"/>
    </row>
    <row r="23" s="3" customFormat="1" ht="15.4" customHeight="1" spans="1:7">
      <c r="A23" s="161" t="s">
        <v>11</v>
      </c>
      <c r="B23" s="156" t="s">
        <v>52</v>
      </c>
      <c r="C23" s="117" t="s">
        <v>11</v>
      </c>
      <c r="D23" s="162" t="s">
        <v>53</v>
      </c>
      <c r="E23" s="156">
        <v>45</v>
      </c>
      <c r="F23" s="117"/>
      <c r="G23" s="163"/>
    </row>
    <row r="24" s="3" customFormat="1" ht="15.4" customHeight="1" spans="1:7">
      <c r="A24" s="161" t="s">
        <v>11</v>
      </c>
      <c r="B24" s="156" t="s">
        <v>54</v>
      </c>
      <c r="C24" s="117" t="s">
        <v>11</v>
      </c>
      <c r="D24" s="162" t="s">
        <v>55</v>
      </c>
      <c r="E24" s="156">
        <v>46</v>
      </c>
      <c r="F24" s="117"/>
      <c r="G24" s="163"/>
    </row>
    <row r="25" s="3" customFormat="1" ht="15.4" customHeight="1" spans="1:7">
      <c r="A25" s="161" t="s">
        <v>11</v>
      </c>
      <c r="B25" s="156" t="s">
        <v>56</v>
      </c>
      <c r="C25" s="117" t="s">
        <v>11</v>
      </c>
      <c r="D25" s="162" t="s">
        <v>57</v>
      </c>
      <c r="E25" s="156">
        <v>47</v>
      </c>
      <c r="F25" s="117">
        <v>614.52</v>
      </c>
      <c r="G25" s="163"/>
    </row>
    <row r="26" s="3" customFormat="1" ht="15.4" customHeight="1" spans="1:7">
      <c r="A26" s="161" t="s">
        <v>11</v>
      </c>
      <c r="B26" s="156" t="s">
        <v>58</v>
      </c>
      <c r="C26" s="117" t="s">
        <v>11</v>
      </c>
      <c r="D26" s="162" t="s">
        <v>59</v>
      </c>
      <c r="E26" s="156">
        <v>48</v>
      </c>
      <c r="F26" s="117">
        <v>0</v>
      </c>
      <c r="G26" s="163"/>
    </row>
    <row r="27" s="3" customFormat="1" ht="15.4" customHeight="1" spans="1:7">
      <c r="A27" s="161" t="s">
        <v>11</v>
      </c>
      <c r="B27" s="156" t="s">
        <v>60</v>
      </c>
      <c r="C27" s="117" t="s">
        <v>11</v>
      </c>
      <c r="D27" s="162" t="s">
        <v>61</v>
      </c>
      <c r="E27" s="164">
        <v>49</v>
      </c>
      <c r="F27" s="117"/>
      <c r="G27" s="163"/>
    </row>
    <row r="28" s="3" customFormat="1" ht="15.4" customHeight="1" spans="1:7">
      <c r="A28" s="161" t="s">
        <v>11</v>
      </c>
      <c r="B28" s="156" t="s">
        <v>62</v>
      </c>
      <c r="C28" s="117" t="s">
        <v>11</v>
      </c>
      <c r="D28" s="162" t="s">
        <v>63</v>
      </c>
      <c r="E28" s="157">
        <v>50</v>
      </c>
      <c r="F28" s="165"/>
      <c r="G28" s="163"/>
    </row>
    <row r="29" s="3" customFormat="1" ht="15.4" customHeight="1" spans="1:7">
      <c r="A29" s="161" t="s">
        <v>11</v>
      </c>
      <c r="B29" s="156" t="s">
        <v>64</v>
      </c>
      <c r="C29" s="117" t="s">
        <v>11</v>
      </c>
      <c r="D29" s="162" t="s">
        <v>65</v>
      </c>
      <c r="E29" s="157">
        <v>51</v>
      </c>
      <c r="F29" s="166"/>
      <c r="G29" s="163"/>
    </row>
    <row r="30" s="3" customFormat="1" ht="15.4" customHeight="1" spans="1:7">
      <c r="A30" s="167" t="s">
        <v>66</v>
      </c>
      <c r="B30" s="156" t="s">
        <v>67</v>
      </c>
      <c r="C30" s="166">
        <f>SUM(C7:C29)</f>
        <v>17028.88</v>
      </c>
      <c r="D30" s="162" t="s">
        <v>68</v>
      </c>
      <c r="E30" s="157">
        <v>52</v>
      </c>
      <c r="F30" s="166"/>
      <c r="G30" s="163"/>
    </row>
    <row r="31" s="3" customFormat="1" ht="15.4" customHeight="1" spans="1:7">
      <c r="A31" s="168" t="s">
        <v>69</v>
      </c>
      <c r="B31" s="156" t="s">
        <v>70</v>
      </c>
      <c r="C31" s="166"/>
      <c r="D31" s="169" t="s">
        <v>71</v>
      </c>
      <c r="E31" s="157">
        <v>53</v>
      </c>
      <c r="F31" s="170">
        <f>SUM(F7:F30)</f>
        <v>17954.31</v>
      </c>
      <c r="G31" s="163"/>
    </row>
    <row r="32" s="3" customFormat="1" ht="15.4" customHeight="1" spans="1:7">
      <c r="A32" s="171" t="s">
        <v>72</v>
      </c>
      <c r="B32" s="164" t="s">
        <v>73</v>
      </c>
      <c r="C32" s="172">
        <v>3055.33</v>
      </c>
      <c r="D32" s="173" t="s">
        <v>74</v>
      </c>
      <c r="E32" s="174">
        <v>54</v>
      </c>
      <c r="F32" s="175"/>
      <c r="G32" s="163"/>
    </row>
    <row r="33" s="3" customFormat="1" ht="15.4" customHeight="1" spans="1:7">
      <c r="A33" s="119"/>
      <c r="B33" s="157" t="s">
        <v>75</v>
      </c>
      <c r="C33" s="176"/>
      <c r="D33" s="119" t="s">
        <v>76</v>
      </c>
      <c r="E33" s="157">
        <v>55</v>
      </c>
      <c r="F33" s="177">
        <f>C34-F31</f>
        <v>2129.9</v>
      </c>
      <c r="G33" s="163"/>
    </row>
    <row r="34" s="3" customFormat="1" ht="15.4" customHeight="1" spans="1:7">
      <c r="A34" s="178" t="s">
        <v>77</v>
      </c>
      <c r="B34" s="157" t="s">
        <v>78</v>
      </c>
      <c r="C34" s="176">
        <f>C31+C30+C32</f>
        <v>20084.21</v>
      </c>
      <c r="D34" s="178" t="s">
        <v>77</v>
      </c>
      <c r="E34" s="157">
        <v>56</v>
      </c>
      <c r="F34" s="179">
        <f>F33+F32+F31</f>
        <v>20084.21</v>
      </c>
      <c r="G34" s="163"/>
    </row>
    <row r="35" s="147" customFormat="1" ht="15.4" customHeight="1" spans="1:7">
      <c r="A35" s="180" t="s">
        <v>79</v>
      </c>
      <c r="B35" s="180"/>
      <c r="C35" s="180"/>
      <c r="D35" s="180"/>
      <c r="E35" s="180"/>
      <c r="F35" s="180"/>
      <c r="G35" s="163"/>
    </row>
    <row r="36" s="147" customFormat="1" ht="15.4" customHeight="1" spans="1:7">
      <c r="A36" s="181" t="s">
        <v>80</v>
      </c>
      <c r="B36" s="181"/>
      <c r="C36" s="181"/>
      <c r="D36" s="181" t="s">
        <v>11</v>
      </c>
      <c r="E36" s="182" t="s">
        <v>11</v>
      </c>
      <c r="F36" s="181" t="s">
        <v>11</v>
      </c>
      <c r="G36" s="163"/>
    </row>
    <row r="37" s="147" customFormat="1" ht="12.75" spans="1:7">
      <c r="A37" s="135" t="s">
        <v>81</v>
      </c>
      <c r="B37" s="135"/>
      <c r="C37" s="135"/>
      <c r="D37" s="135"/>
      <c r="E37" s="135"/>
      <c r="F37" s="135"/>
      <c r="G37" s="163"/>
    </row>
    <row r="38" s="3" customFormat="1" ht="12.75" spans="1:1">
      <c r="A38" s="19"/>
    </row>
  </sheetData>
  <mergeCells count="6">
    <mergeCell ref="A1:F1"/>
    <mergeCell ref="A4:C4"/>
    <mergeCell ref="D4:F4"/>
    <mergeCell ref="A35:F35"/>
    <mergeCell ref="A36:C36"/>
    <mergeCell ref="A37:F37"/>
  </mergeCells>
  <printOptions horizontalCentered="1"/>
  <pageMargins left="0.551181102362205" right="0.551181102362205" top="0.590551181102362" bottom="0.590551181102362" header="0.511811023622047" footer="0.511811023622047"/>
  <pageSetup paperSize="9" scale="8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7"/>
  <sheetViews>
    <sheetView showZeros="0" workbookViewId="0">
      <selection activeCell="H18" sqref="H18"/>
    </sheetView>
  </sheetViews>
  <sheetFormatPr defaultColWidth="8" defaultRowHeight="13.5"/>
  <cols>
    <col min="1" max="3" width="2.75" style="57" customWidth="1"/>
    <col min="4" max="4" width="32.75" style="3" customWidth="1"/>
    <col min="5" max="11" width="17.5" style="3" customWidth="1"/>
    <col min="12" max="16378" width="8" style="3"/>
    <col min="16379" max="16384" width="8" style="110"/>
  </cols>
  <sheetData>
    <row r="1" s="3" customFormat="1" ht="27" spans="1:7">
      <c r="A1" s="57"/>
      <c r="B1" s="57"/>
      <c r="C1" s="57"/>
      <c r="G1" s="129" t="s">
        <v>82</v>
      </c>
    </row>
    <row r="2" s="3" customFormat="1" ht="15.95" customHeight="1" spans="1:11">
      <c r="A2" s="57"/>
      <c r="B2" s="57"/>
      <c r="C2" s="57"/>
      <c r="K2" s="21" t="s">
        <v>83</v>
      </c>
    </row>
    <row r="3" s="3" customFormat="1" ht="15.95" customHeight="1" spans="1:11">
      <c r="A3" s="43" t="s">
        <v>2</v>
      </c>
      <c r="B3" s="57"/>
      <c r="C3" s="57"/>
      <c r="G3" s="23"/>
      <c r="K3" s="21" t="s">
        <v>3</v>
      </c>
    </row>
    <row r="4" s="3" customFormat="1" ht="15.4" customHeight="1" spans="1:11">
      <c r="A4" s="116" t="s">
        <v>6</v>
      </c>
      <c r="B4" s="116"/>
      <c r="C4" s="116"/>
      <c r="D4" s="12"/>
      <c r="E4" s="95" t="s">
        <v>66</v>
      </c>
      <c r="F4" s="95" t="s">
        <v>84</v>
      </c>
      <c r="G4" s="95" t="s">
        <v>85</v>
      </c>
      <c r="H4" s="95" t="s">
        <v>86</v>
      </c>
      <c r="I4" s="95" t="s">
        <v>87</v>
      </c>
      <c r="J4" s="95" t="s">
        <v>88</v>
      </c>
      <c r="K4" s="95" t="s">
        <v>89</v>
      </c>
    </row>
    <row r="5" s="3" customFormat="1" ht="15.4" customHeight="1" spans="1:11">
      <c r="A5" s="138" t="s">
        <v>90</v>
      </c>
      <c r="B5" s="138"/>
      <c r="C5" s="138"/>
      <c r="D5" s="12" t="s">
        <v>91</v>
      </c>
      <c r="E5" s="95"/>
      <c r="F5" s="95"/>
      <c r="G5" s="95"/>
      <c r="H5" s="95"/>
      <c r="I5" s="95"/>
      <c r="J5" s="95"/>
      <c r="K5" s="95"/>
    </row>
    <row r="6" s="3" customFormat="1" ht="15.4" customHeight="1" spans="1:12">
      <c r="A6" s="138"/>
      <c r="B6" s="138"/>
      <c r="C6" s="138"/>
      <c r="D6" s="12"/>
      <c r="E6" s="95"/>
      <c r="F6" s="95"/>
      <c r="G6" s="95"/>
      <c r="H6" s="95"/>
      <c r="I6" s="95"/>
      <c r="J6" s="95"/>
      <c r="K6" s="95"/>
      <c r="L6" s="110"/>
    </row>
    <row r="7" s="3" customFormat="1" ht="15.4" customHeight="1" spans="1:11">
      <c r="A7" s="138"/>
      <c r="B7" s="138"/>
      <c r="C7" s="138"/>
      <c r="D7" s="12"/>
      <c r="E7" s="95"/>
      <c r="F7" s="95"/>
      <c r="G7" s="95"/>
      <c r="H7" s="95"/>
      <c r="I7" s="95"/>
      <c r="J7" s="95"/>
      <c r="K7" s="95"/>
    </row>
    <row r="8" s="3" customFormat="1" ht="15.4" customHeight="1" spans="1:11">
      <c r="A8" s="130" t="s">
        <v>10</v>
      </c>
      <c r="B8" s="139"/>
      <c r="C8" s="139"/>
      <c r="D8" s="131"/>
      <c r="E8" s="95" t="s">
        <v>13</v>
      </c>
      <c r="F8" s="95" t="s">
        <v>16</v>
      </c>
      <c r="G8" s="95" t="s">
        <v>19</v>
      </c>
      <c r="H8" s="95" t="s">
        <v>22</v>
      </c>
      <c r="I8" s="95" t="s">
        <v>25</v>
      </c>
      <c r="J8" s="95" t="s">
        <v>28</v>
      </c>
      <c r="K8" s="95" t="s">
        <v>31</v>
      </c>
    </row>
    <row r="9" s="3" customFormat="1" ht="15.4" customHeight="1" spans="1:11">
      <c r="A9" s="130" t="s">
        <v>92</v>
      </c>
      <c r="B9" s="139"/>
      <c r="C9" s="139"/>
      <c r="D9" s="131"/>
      <c r="E9" s="115">
        <f t="shared" ref="E9:E29" si="0">F9+K9</f>
        <v>17028.88</v>
      </c>
      <c r="F9" s="115">
        <f t="shared" ref="F9:K9" si="1">F10+F35+F38+F48+F51</f>
        <v>16949.18</v>
      </c>
      <c r="G9" s="115">
        <f t="shared" si="1"/>
        <v>0</v>
      </c>
      <c r="H9" s="115">
        <f t="shared" si="1"/>
        <v>0</v>
      </c>
      <c r="I9" s="115">
        <f t="shared" si="1"/>
        <v>0</v>
      </c>
      <c r="J9" s="115">
        <f t="shared" si="1"/>
        <v>0</v>
      </c>
      <c r="K9" s="115">
        <f t="shared" si="1"/>
        <v>79.7</v>
      </c>
    </row>
    <row r="10" s="3" customFormat="1" ht="13" customHeight="1" spans="1:12">
      <c r="A10" s="102">
        <v>201</v>
      </c>
      <c r="B10" s="103"/>
      <c r="C10" s="140"/>
      <c r="D10" s="104" t="s">
        <v>93</v>
      </c>
      <c r="E10" s="115">
        <f t="shared" si="0"/>
        <v>14849.33</v>
      </c>
      <c r="F10" s="117">
        <f>F11+F13+F15+F19+F21+F23</f>
        <v>14776.65</v>
      </c>
      <c r="G10" s="117">
        <v>0</v>
      </c>
      <c r="H10" s="117">
        <v>0</v>
      </c>
      <c r="I10" s="117">
        <v>0</v>
      </c>
      <c r="J10" s="115">
        <v>0</v>
      </c>
      <c r="K10" s="115">
        <f>K11+K13+K15+K19+K21+K23</f>
        <v>72.68</v>
      </c>
      <c r="L10" s="136"/>
    </row>
    <row r="11" s="3" customFormat="1" ht="13" customHeight="1" spans="1:12">
      <c r="A11" s="106" t="s">
        <v>94</v>
      </c>
      <c r="B11" s="141"/>
      <c r="C11" s="142"/>
      <c r="D11" s="104" t="s">
        <v>95</v>
      </c>
      <c r="E11" s="115">
        <f t="shared" si="0"/>
        <v>0.78</v>
      </c>
      <c r="F11" s="117">
        <f>F12</f>
        <v>0.78</v>
      </c>
      <c r="G11" s="117">
        <v>0</v>
      </c>
      <c r="H11" s="117">
        <v>0</v>
      </c>
      <c r="I11" s="117">
        <v>0</v>
      </c>
      <c r="J11" s="115">
        <v>0</v>
      </c>
      <c r="K11" s="115">
        <v>0</v>
      </c>
      <c r="L11" s="146"/>
    </row>
    <row r="12" s="3" customFormat="1" ht="13" customHeight="1" spans="1:12">
      <c r="A12" s="143">
        <v>2010308</v>
      </c>
      <c r="B12" s="141"/>
      <c r="C12" s="142"/>
      <c r="D12" s="104" t="s">
        <v>96</v>
      </c>
      <c r="E12" s="115">
        <f t="shared" si="0"/>
        <v>0.78</v>
      </c>
      <c r="F12" s="117">
        <v>0.78</v>
      </c>
      <c r="G12" s="117">
        <v>0</v>
      </c>
      <c r="H12" s="117">
        <v>0</v>
      </c>
      <c r="I12" s="117">
        <v>0</v>
      </c>
      <c r="J12" s="115">
        <v>0</v>
      </c>
      <c r="K12" s="115">
        <v>0</v>
      </c>
      <c r="L12" s="146"/>
    </row>
    <row r="13" s="3" customFormat="1" ht="13" customHeight="1" spans="1:12">
      <c r="A13" s="143">
        <v>20111</v>
      </c>
      <c r="B13" s="141"/>
      <c r="C13" s="142"/>
      <c r="D13" s="104" t="s">
        <v>97</v>
      </c>
      <c r="E13" s="115">
        <f t="shared" si="0"/>
        <v>1.7</v>
      </c>
      <c r="F13" s="117">
        <f>F14</f>
        <v>1.7</v>
      </c>
      <c r="G13" s="117">
        <v>0</v>
      </c>
      <c r="H13" s="117">
        <v>0</v>
      </c>
      <c r="I13" s="117">
        <v>0</v>
      </c>
      <c r="J13" s="115">
        <v>0</v>
      </c>
      <c r="K13" s="115">
        <v>0</v>
      </c>
      <c r="L13" s="146"/>
    </row>
    <row r="14" s="3" customFormat="1" ht="13" customHeight="1" spans="1:12">
      <c r="A14" s="143">
        <v>2011102</v>
      </c>
      <c r="B14" s="141"/>
      <c r="C14" s="142"/>
      <c r="D14" s="104" t="s">
        <v>98</v>
      </c>
      <c r="E14" s="115">
        <f t="shared" si="0"/>
        <v>1.7</v>
      </c>
      <c r="F14" s="117">
        <v>1.7</v>
      </c>
      <c r="G14" s="117">
        <v>0</v>
      </c>
      <c r="H14" s="117">
        <v>0</v>
      </c>
      <c r="I14" s="117">
        <v>0</v>
      </c>
      <c r="J14" s="115">
        <v>0</v>
      </c>
      <c r="K14" s="115">
        <v>0</v>
      </c>
      <c r="L14" s="146"/>
    </row>
    <row r="15" s="3" customFormat="1" ht="13" customHeight="1" spans="1:12">
      <c r="A15" s="143">
        <v>20113</v>
      </c>
      <c r="B15" s="141"/>
      <c r="C15" s="142"/>
      <c r="D15" s="104" t="s">
        <v>99</v>
      </c>
      <c r="E15" s="115">
        <f t="shared" si="0"/>
        <v>200.81</v>
      </c>
      <c r="F15" s="117">
        <f>SUM(F16:F18)</f>
        <v>200.81</v>
      </c>
      <c r="G15" s="117">
        <v>0</v>
      </c>
      <c r="H15" s="117">
        <v>0</v>
      </c>
      <c r="I15" s="117">
        <v>0</v>
      </c>
      <c r="J15" s="115">
        <v>0</v>
      </c>
      <c r="K15" s="115">
        <v>0</v>
      </c>
      <c r="L15" s="146"/>
    </row>
    <row r="16" s="3" customFormat="1" ht="13" customHeight="1" spans="1:12">
      <c r="A16" s="143">
        <v>2011301</v>
      </c>
      <c r="B16" s="141"/>
      <c r="C16" s="142"/>
      <c r="D16" s="104" t="s">
        <v>100</v>
      </c>
      <c r="E16" s="115">
        <f t="shared" si="0"/>
        <v>122.09</v>
      </c>
      <c r="F16" s="117">
        <v>122.09</v>
      </c>
      <c r="G16" s="117">
        <v>0</v>
      </c>
      <c r="H16" s="117">
        <v>0</v>
      </c>
      <c r="I16" s="117">
        <v>0</v>
      </c>
      <c r="J16" s="115">
        <v>0</v>
      </c>
      <c r="K16" s="115">
        <v>0</v>
      </c>
      <c r="L16" s="146"/>
    </row>
    <row r="17" s="3" customFormat="1" ht="13" customHeight="1" spans="1:12">
      <c r="A17" s="143">
        <v>2011307</v>
      </c>
      <c r="B17" s="141"/>
      <c r="C17" s="142"/>
      <c r="D17" s="104" t="s">
        <v>101</v>
      </c>
      <c r="E17" s="115">
        <f t="shared" si="0"/>
        <v>12.8</v>
      </c>
      <c r="F17" s="117">
        <v>12.8</v>
      </c>
      <c r="G17" s="117">
        <v>0</v>
      </c>
      <c r="H17" s="117">
        <v>0</v>
      </c>
      <c r="I17" s="117">
        <v>0</v>
      </c>
      <c r="J17" s="115">
        <v>0</v>
      </c>
      <c r="K17" s="115">
        <v>0</v>
      </c>
      <c r="L17" s="146"/>
    </row>
    <row r="18" s="3" customFormat="1" ht="13" customHeight="1" spans="1:12">
      <c r="A18" s="143">
        <v>2011350</v>
      </c>
      <c r="B18" s="141"/>
      <c r="C18" s="142"/>
      <c r="D18" s="104" t="s">
        <v>102</v>
      </c>
      <c r="E18" s="115">
        <f t="shared" si="0"/>
        <v>65.92</v>
      </c>
      <c r="F18" s="117">
        <f>65.93-0.01</f>
        <v>65.92</v>
      </c>
      <c r="G18" s="117">
        <v>0</v>
      </c>
      <c r="H18" s="117">
        <v>0</v>
      </c>
      <c r="I18" s="117">
        <v>0</v>
      </c>
      <c r="J18" s="115">
        <v>0</v>
      </c>
      <c r="K18" s="115">
        <v>0</v>
      </c>
      <c r="L18" s="146"/>
    </row>
    <row r="19" s="3" customFormat="1" ht="13" customHeight="1" spans="1:12">
      <c r="A19" s="143">
        <v>20114</v>
      </c>
      <c r="B19" s="141"/>
      <c r="C19" s="142"/>
      <c r="D19" s="104" t="s">
        <v>103</v>
      </c>
      <c r="E19" s="115">
        <f t="shared" si="0"/>
        <v>20</v>
      </c>
      <c r="F19" s="117">
        <f>F20</f>
        <v>20</v>
      </c>
      <c r="G19" s="117">
        <v>0</v>
      </c>
      <c r="H19" s="117">
        <v>0</v>
      </c>
      <c r="I19" s="117">
        <v>0</v>
      </c>
      <c r="J19" s="115">
        <v>0</v>
      </c>
      <c r="K19" s="115">
        <v>0</v>
      </c>
      <c r="L19" s="146"/>
    </row>
    <row r="20" s="3" customFormat="1" ht="13" customHeight="1" spans="1:12">
      <c r="A20" s="143">
        <v>2011499</v>
      </c>
      <c r="B20" s="141"/>
      <c r="C20" s="142"/>
      <c r="D20" s="104" t="s">
        <v>104</v>
      </c>
      <c r="E20" s="115">
        <f t="shared" si="0"/>
        <v>20</v>
      </c>
      <c r="F20" s="117">
        <v>20</v>
      </c>
      <c r="G20" s="117">
        <v>0</v>
      </c>
      <c r="H20" s="117">
        <v>0</v>
      </c>
      <c r="I20" s="117">
        <v>0</v>
      </c>
      <c r="J20" s="115">
        <v>0</v>
      </c>
      <c r="K20" s="115">
        <v>0</v>
      </c>
      <c r="L20" s="136"/>
    </row>
    <row r="21" s="3" customFormat="1" ht="13" customHeight="1" spans="1:12">
      <c r="A21" s="143">
        <v>20132</v>
      </c>
      <c r="B21" s="141"/>
      <c r="C21" s="142"/>
      <c r="D21" s="104" t="s">
        <v>105</v>
      </c>
      <c r="E21" s="115">
        <f t="shared" si="0"/>
        <v>1.02</v>
      </c>
      <c r="F21" s="117">
        <f>F22</f>
        <v>1.02</v>
      </c>
      <c r="G21" s="117">
        <v>0</v>
      </c>
      <c r="H21" s="117">
        <v>0</v>
      </c>
      <c r="I21" s="117">
        <v>0</v>
      </c>
      <c r="J21" s="115">
        <v>0</v>
      </c>
      <c r="K21" s="115">
        <v>0</v>
      </c>
      <c r="L21" s="136"/>
    </row>
    <row r="22" s="3" customFormat="1" ht="13" customHeight="1" spans="1:11">
      <c r="A22" s="143">
        <v>2013299</v>
      </c>
      <c r="B22" s="141"/>
      <c r="C22" s="142"/>
      <c r="D22" s="104" t="s">
        <v>106</v>
      </c>
      <c r="E22" s="115">
        <f t="shared" si="0"/>
        <v>1.02</v>
      </c>
      <c r="F22" s="117">
        <v>1.02</v>
      </c>
      <c r="G22" s="117">
        <v>0</v>
      </c>
      <c r="H22" s="117">
        <v>0</v>
      </c>
      <c r="I22" s="117">
        <v>0</v>
      </c>
      <c r="J22" s="115">
        <v>0</v>
      </c>
      <c r="K22" s="115">
        <v>0</v>
      </c>
    </row>
    <row r="23" s="3" customFormat="1" ht="13" customHeight="1" spans="1:11">
      <c r="A23" s="143">
        <v>20138</v>
      </c>
      <c r="B23" s="141"/>
      <c r="C23" s="142"/>
      <c r="D23" s="104" t="s">
        <v>107</v>
      </c>
      <c r="E23" s="115">
        <f t="shared" si="0"/>
        <v>14625.02</v>
      </c>
      <c r="F23" s="115">
        <f>SUM(F24:F34)</f>
        <v>14552.34</v>
      </c>
      <c r="G23" s="115">
        <v>0</v>
      </c>
      <c r="H23" s="115">
        <v>0</v>
      </c>
      <c r="I23" s="115">
        <v>0</v>
      </c>
      <c r="J23" s="115">
        <v>0</v>
      </c>
      <c r="K23" s="115">
        <f>SUM(K24:K34)</f>
        <v>72.68</v>
      </c>
    </row>
    <row r="24" s="3" customFormat="1" ht="13" customHeight="1" spans="1:11">
      <c r="A24" s="143">
        <v>2013801</v>
      </c>
      <c r="B24" s="141"/>
      <c r="C24" s="142"/>
      <c r="D24" s="104" t="s">
        <v>100</v>
      </c>
      <c r="E24" s="115">
        <f t="shared" si="0"/>
        <v>3115.63</v>
      </c>
      <c r="F24" s="115">
        <v>3115.63</v>
      </c>
      <c r="G24" s="115">
        <v>0</v>
      </c>
      <c r="H24" s="115">
        <v>0</v>
      </c>
      <c r="I24" s="115">
        <v>0</v>
      </c>
      <c r="J24" s="115">
        <v>0</v>
      </c>
      <c r="K24" s="115">
        <v>0</v>
      </c>
    </row>
    <row r="25" s="3" customFormat="1" ht="13" customHeight="1" spans="1:11">
      <c r="A25" s="143">
        <v>2013802</v>
      </c>
      <c r="B25" s="141"/>
      <c r="C25" s="142"/>
      <c r="D25" s="104" t="s">
        <v>98</v>
      </c>
      <c r="E25" s="115">
        <f t="shared" si="0"/>
        <v>2553.22</v>
      </c>
      <c r="F25" s="115">
        <v>2553.22</v>
      </c>
      <c r="G25" s="115">
        <v>0</v>
      </c>
      <c r="H25" s="115">
        <v>0</v>
      </c>
      <c r="I25" s="115">
        <v>0</v>
      </c>
      <c r="J25" s="115">
        <v>0</v>
      </c>
      <c r="K25" s="115">
        <v>0</v>
      </c>
    </row>
    <row r="26" s="3" customFormat="1" ht="13" customHeight="1" spans="1:11">
      <c r="A26" s="143">
        <v>2013804</v>
      </c>
      <c r="B26" s="141"/>
      <c r="C26" s="142"/>
      <c r="D26" s="104" t="s">
        <v>108</v>
      </c>
      <c r="E26" s="115">
        <f t="shared" si="0"/>
        <v>1418.45</v>
      </c>
      <c r="F26" s="115">
        <v>1418.45</v>
      </c>
      <c r="G26" s="115">
        <v>0</v>
      </c>
      <c r="H26" s="115">
        <v>0</v>
      </c>
      <c r="I26" s="115">
        <v>0</v>
      </c>
      <c r="J26" s="115">
        <v>0</v>
      </c>
      <c r="K26" s="115">
        <v>0</v>
      </c>
    </row>
    <row r="27" s="3" customFormat="1" ht="13" customHeight="1" spans="1:11">
      <c r="A27" s="143">
        <v>2013805</v>
      </c>
      <c r="B27" s="141"/>
      <c r="C27" s="142"/>
      <c r="D27" s="104" t="s">
        <v>109</v>
      </c>
      <c r="E27" s="115">
        <f t="shared" si="0"/>
        <v>158.18</v>
      </c>
      <c r="F27" s="115">
        <v>158.18</v>
      </c>
      <c r="G27" s="115">
        <v>0</v>
      </c>
      <c r="H27" s="115">
        <v>0</v>
      </c>
      <c r="I27" s="115">
        <v>0</v>
      </c>
      <c r="J27" s="115">
        <v>0</v>
      </c>
      <c r="K27" s="115">
        <v>0</v>
      </c>
    </row>
    <row r="28" s="3" customFormat="1" ht="13" customHeight="1" spans="1:11">
      <c r="A28" s="143" t="s">
        <v>110</v>
      </c>
      <c r="B28" s="141"/>
      <c r="C28" s="142"/>
      <c r="D28" s="104" t="s">
        <v>111</v>
      </c>
      <c r="E28" s="115">
        <f t="shared" si="0"/>
        <v>446.3</v>
      </c>
      <c r="F28" s="115">
        <v>446.3</v>
      </c>
      <c r="G28" s="115"/>
      <c r="H28" s="115"/>
      <c r="I28" s="115"/>
      <c r="J28" s="115"/>
      <c r="K28" s="115"/>
    </row>
    <row r="29" s="3" customFormat="1" ht="13" customHeight="1" spans="1:11">
      <c r="A29" s="143">
        <v>2013812</v>
      </c>
      <c r="B29" s="141"/>
      <c r="C29" s="142"/>
      <c r="D29" s="104" t="s">
        <v>112</v>
      </c>
      <c r="E29" s="115">
        <f t="shared" si="0"/>
        <v>133.45</v>
      </c>
      <c r="F29" s="115">
        <v>133.45</v>
      </c>
      <c r="G29" s="115">
        <v>0</v>
      </c>
      <c r="H29" s="115">
        <v>0</v>
      </c>
      <c r="I29" s="115">
        <v>0</v>
      </c>
      <c r="J29" s="115">
        <v>0</v>
      </c>
      <c r="K29" s="115">
        <v>0</v>
      </c>
    </row>
    <row r="30" s="3" customFormat="1" ht="13" customHeight="1" spans="1:11">
      <c r="A30" s="143">
        <v>2013813</v>
      </c>
      <c r="B30" s="141"/>
      <c r="C30" s="142"/>
      <c r="D30" s="104" t="s">
        <v>113</v>
      </c>
      <c r="E30" s="115">
        <f t="shared" ref="E30:E47" si="2">F30+K30</f>
        <v>41.78</v>
      </c>
      <c r="F30" s="115">
        <v>41.78</v>
      </c>
      <c r="G30" s="115">
        <v>0</v>
      </c>
      <c r="H30" s="115">
        <v>0</v>
      </c>
      <c r="I30" s="115">
        <v>0</v>
      </c>
      <c r="J30" s="115">
        <v>0</v>
      </c>
      <c r="K30" s="144">
        <v>0</v>
      </c>
    </row>
    <row r="31" s="3" customFormat="1" ht="13" customHeight="1" spans="1:11">
      <c r="A31" s="143">
        <v>2013814</v>
      </c>
      <c r="B31" s="141"/>
      <c r="C31" s="142"/>
      <c r="D31" s="104" t="s">
        <v>114</v>
      </c>
      <c r="E31" s="115">
        <f t="shared" si="2"/>
        <v>23.11</v>
      </c>
      <c r="F31" s="115">
        <v>23.11</v>
      </c>
      <c r="G31" s="115">
        <v>0</v>
      </c>
      <c r="H31" s="115">
        <v>0</v>
      </c>
      <c r="I31" s="115">
        <v>0</v>
      </c>
      <c r="J31" s="115">
        <v>0</v>
      </c>
      <c r="K31" s="115">
        <v>0</v>
      </c>
    </row>
    <row r="32" s="3" customFormat="1" ht="13" customHeight="1" spans="1:11">
      <c r="A32" s="143">
        <v>2013816</v>
      </c>
      <c r="B32" s="141"/>
      <c r="C32" s="142"/>
      <c r="D32" s="104" t="s">
        <v>115</v>
      </c>
      <c r="E32" s="115">
        <f t="shared" si="2"/>
        <v>93.17</v>
      </c>
      <c r="F32" s="115">
        <v>93.17</v>
      </c>
      <c r="G32" s="115">
        <v>0</v>
      </c>
      <c r="H32" s="115">
        <v>0</v>
      </c>
      <c r="I32" s="115">
        <v>0</v>
      </c>
      <c r="J32" s="115">
        <v>0</v>
      </c>
      <c r="K32" s="115">
        <v>0</v>
      </c>
    </row>
    <row r="33" s="3" customFormat="1" ht="13" customHeight="1" spans="1:11">
      <c r="A33" s="143">
        <v>2013850</v>
      </c>
      <c r="B33" s="141"/>
      <c r="C33" s="142"/>
      <c r="D33" s="104" t="s">
        <v>102</v>
      </c>
      <c r="E33" s="115">
        <f t="shared" si="2"/>
        <v>1052.5</v>
      </c>
      <c r="F33" s="115">
        <v>1052.5</v>
      </c>
      <c r="G33" s="115">
        <v>0</v>
      </c>
      <c r="H33" s="115">
        <v>0</v>
      </c>
      <c r="I33" s="115">
        <v>0</v>
      </c>
      <c r="J33" s="115">
        <v>0</v>
      </c>
      <c r="K33" s="115">
        <v>0</v>
      </c>
    </row>
    <row r="34" s="3" customFormat="1" ht="13" customHeight="1" spans="1:11">
      <c r="A34" s="143">
        <v>2013899</v>
      </c>
      <c r="B34" s="141"/>
      <c r="C34" s="142"/>
      <c r="D34" s="104" t="s">
        <v>116</v>
      </c>
      <c r="E34" s="115">
        <f t="shared" si="2"/>
        <v>5589.23</v>
      </c>
      <c r="F34" s="144">
        <f>5516.54+0.01</f>
        <v>5516.55</v>
      </c>
      <c r="G34" s="115">
        <v>0</v>
      </c>
      <c r="H34" s="115">
        <v>0</v>
      </c>
      <c r="I34" s="115">
        <v>0</v>
      </c>
      <c r="J34" s="115">
        <v>0</v>
      </c>
      <c r="K34" s="144">
        <f>72.69-0.01</f>
        <v>72.68</v>
      </c>
    </row>
    <row r="35" s="3" customFormat="1" ht="13" customHeight="1" spans="1:11">
      <c r="A35" s="143" t="s">
        <v>117</v>
      </c>
      <c r="B35" s="141"/>
      <c r="C35" s="142"/>
      <c r="D35" s="104" t="s">
        <v>118</v>
      </c>
      <c r="E35" s="115">
        <f t="shared" si="2"/>
        <v>5</v>
      </c>
      <c r="F35" s="115">
        <f>F36</f>
        <v>5</v>
      </c>
      <c r="G35" s="115"/>
      <c r="H35" s="115"/>
      <c r="I35" s="115"/>
      <c r="J35" s="115"/>
      <c r="K35" s="115"/>
    </row>
    <row r="36" s="3" customFormat="1" ht="13" customHeight="1" spans="1:11">
      <c r="A36" s="143" t="s">
        <v>119</v>
      </c>
      <c r="B36" s="141"/>
      <c r="C36" s="142"/>
      <c r="D36" s="104" t="s">
        <v>120</v>
      </c>
      <c r="E36" s="115">
        <f t="shared" si="2"/>
        <v>5</v>
      </c>
      <c r="F36" s="115">
        <f>F37</f>
        <v>5</v>
      </c>
      <c r="G36" s="115"/>
      <c r="H36" s="115"/>
      <c r="I36" s="115"/>
      <c r="J36" s="115"/>
      <c r="K36" s="115"/>
    </row>
    <row r="37" s="3" customFormat="1" ht="13" customHeight="1" spans="1:11">
      <c r="A37" s="143" t="s">
        <v>121</v>
      </c>
      <c r="B37" s="141"/>
      <c r="C37" s="142"/>
      <c r="D37" s="104" t="s">
        <v>122</v>
      </c>
      <c r="E37" s="115">
        <f t="shared" si="2"/>
        <v>5</v>
      </c>
      <c r="F37" s="115">
        <v>5</v>
      </c>
      <c r="G37" s="115"/>
      <c r="H37" s="115"/>
      <c r="I37" s="115"/>
      <c r="J37" s="115"/>
      <c r="K37" s="115"/>
    </row>
    <row r="38" s="3" customFormat="1" ht="13" customHeight="1" spans="1:11">
      <c r="A38" s="143">
        <v>208</v>
      </c>
      <c r="B38" s="141"/>
      <c r="C38" s="142"/>
      <c r="D38" s="104" t="s">
        <v>123</v>
      </c>
      <c r="E38" s="115">
        <f t="shared" si="2"/>
        <v>1550.56</v>
      </c>
      <c r="F38" s="115">
        <f>F39+F44+F46</f>
        <v>1543.54</v>
      </c>
      <c r="G38" s="115">
        <v>0</v>
      </c>
      <c r="H38" s="115">
        <v>0</v>
      </c>
      <c r="I38" s="115">
        <v>0</v>
      </c>
      <c r="J38" s="115">
        <v>0</v>
      </c>
      <c r="K38" s="115">
        <f>K39+K44</f>
        <v>7.02</v>
      </c>
    </row>
    <row r="39" s="3" customFormat="1" ht="13" customHeight="1" spans="1:11">
      <c r="A39" s="143">
        <v>20805</v>
      </c>
      <c r="B39" s="141"/>
      <c r="C39" s="142"/>
      <c r="D39" s="104" t="s">
        <v>124</v>
      </c>
      <c r="E39" s="115">
        <f t="shared" si="2"/>
        <v>1532.17</v>
      </c>
      <c r="F39" s="115">
        <f>F40+F41+F42+F43</f>
        <v>1532.17</v>
      </c>
      <c r="G39" s="115">
        <v>0</v>
      </c>
      <c r="H39" s="115">
        <v>0</v>
      </c>
      <c r="I39" s="115">
        <v>0</v>
      </c>
      <c r="J39" s="115">
        <v>0</v>
      </c>
      <c r="K39" s="115">
        <v>0</v>
      </c>
    </row>
    <row r="40" s="3" customFormat="1" ht="13" customHeight="1" spans="1:11">
      <c r="A40" s="143">
        <v>2080501</v>
      </c>
      <c r="B40" s="141"/>
      <c r="C40" s="142"/>
      <c r="D40" s="104" t="s">
        <v>125</v>
      </c>
      <c r="E40" s="115">
        <f t="shared" si="2"/>
        <v>1299.48</v>
      </c>
      <c r="F40" s="115">
        <v>1299.48</v>
      </c>
      <c r="G40" s="115">
        <v>0</v>
      </c>
      <c r="H40" s="115">
        <v>0</v>
      </c>
      <c r="I40" s="115">
        <v>0</v>
      </c>
      <c r="J40" s="115">
        <v>0</v>
      </c>
      <c r="K40" s="115">
        <v>0</v>
      </c>
    </row>
    <row r="41" s="3" customFormat="1" ht="13" customHeight="1" spans="1:11">
      <c r="A41" s="143">
        <v>2080502</v>
      </c>
      <c r="B41" s="141"/>
      <c r="C41" s="142"/>
      <c r="D41" s="104" t="s">
        <v>126</v>
      </c>
      <c r="E41" s="115">
        <f t="shared" si="2"/>
        <v>216.1</v>
      </c>
      <c r="F41" s="115">
        <v>216.1</v>
      </c>
      <c r="G41" s="115">
        <v>0</v>
      </c>
      <c r="H41" s="115">
        <v>0</v>
      </c>
      <c r="I41" s="115">
        <v>0</v>
      </c>
      <c r="J41" s="115">
        <v>0</v>
      </c>
      <c r="K41" s="115">
        <v>0</v>
      </c>
    </row>
    <row r="42" s="3" customFormat="1" ht="13" customHeight="1" spans="1:11">
      <c r="A42" s="143">
        <v>2080505</v>
      </c>
      <c r="B42" s="141"/>
      <c r="C42" s="142"/>
      <c r="D42" s="104" t="s">
        <v>127</v>
      </c>
      <c r="E42" s="115">
        <f t="shared" si="2"/>
        <v>9.18</v>
      </c>
      <c r="F42" s="144">
        <f>9.17+0.01</f>
        <v>9.18</v>
      </c>
      <c r="G42" s="115">
        <v>0</v>
      </c>
      <c r="H42" s="115">
        <v>0</v>
      </c>
      <c r="I42" s="115">
        <v>0</v>
      </c>
      <c r="J42" s="115">
        <v>0</v>
      </c>
      <c r="K42" s="115">
        <v>0</v>
      </c>
    </row>
    <row r="43" s="3" customFormat="1" ht="13" customHeight="1" spans="1:11">
      <c r="A43" s="143">
        <v>2080506</v>
      </c>
      <c r="B43" s="141"/>
      <c r="C43" s="142"/>
      <c r="D43" s="104" t="s">
        <v>128</v>
      </c>
      <c r="E43" s="115">
        <f t="shared" si="2"/>
        <v>7.41</v>
      </c>
      <c r="F43" s="117">
        <v>7.41</v>
      </c>
      <c r="G43" s="115"/>
      <c r="H43" s="115"/>
      <c r="I43" s="115"/>
      <c r="J43" s="115"/>
      <c r="K43" s="115"/>
    </row>
    <row r="44" s="3" customFormat="1" ht="13" customHeight="1" spans="1:11">
      <c r="A44" s="143">
        <v>20807</v>
      </c>
      <c r="B44" s="141"/>
      <c r="C44" s="142"/>
      <c r="D44" s="104" t="s">
        <v>129</v>
      </c>
      <c r="E44" s="115">
        <f t="shared" si="2"/>
        <v>7.02</v>
      </c>
      <c r="F44" s="115">
        <v>0</v>
      </c>
      <c r="G44" s="115">
        <v>0</v>
      </c>
      <c r="H44" s="115">
        <v>0</v>
      </c>
      <c r="I44" s="115">
        <v>0</v>
      </c>
      <c r="J44" s="115">
        <v>0</v>
      </c>
      <c r="K44" s="115">
        <f>K45</f>
        <v>7.02</v>
      </c>
    </row>
    <row r="45" s="3" customFormat="1" ht="13" customHeight="1" spans="1:11">
      <c r="A45" s="143">
        <v>2080701</v>
      </c>
      <c r="B45" s="141"/>
      <c r="C45" s="142"/>
      <c r="D45" s="104" t="s">
        <v>130</v>
      </c>
      <c r="E45" s="115">
        <f t="shared" si="2"/>
        <v>7.02</v>
      </c>
      <c r="F45" s="115">
        <v>0</v>
      </c>
      <c r="G45" s="115">
        <v>0</v>
      </c>
      <c r="H45" s="115">
        <v>0</v>
      </c>
      <c r="I45" s="115">
        <v>0</v>
      </c>
      <c r="J45" s="115">
        <v>0</v>
      </c>
      <c r="K45" s="115">
        <v>7.02</v>
      </c>
    </row>
    <row r="46" s="3" customFormat="1" ht="13" customHeight="1" spans="1:11">
      <c r="A46" s="143" t="s">
        <v>131</v>
      </c>
      <c r="B46" s="141"/>
      <c r="C46" s="142"/>
      <c r="D46" s="104" t="s">
        <v>132</v>
      </c>
      <c r="E46" s="115">
        <f t="shared" si="2"/>
        <v>11.37</v>
      </c>
      <c r="F46" s="115">
        <f>F47</f>
        <v>11.37</v>
      </c>
      <c r="G46" s="115"/>
      <c r="H46" s="115"/>
      <c r="I46" s="115"/>
      <c r="J46" s="115"/>
      <c r="K46" s="115"/>
    </row>
    <row r="47" s="3" customFormat="1" ht="13" customHeight="1" spans="1:11">
      <c r="A47" s="143" t="s">
        <v>133</v>
      </c>
      <c r="B47" s="141"/>
      <c r="C47" s="142"/>
      <c r="D47" s="104" t="s">
        <v>134</v>
      </c>
      <c r="E47" s="115">
        <f t="shared" si="2"/>
        <v>11.37</v>
      </c>
      <c r="F47" s="115">
        <v>11.37</v>
      </c>
      <c r="G47" s="115"/>
      <c r="H47" s="115"/>
      <c r="I47" s="115"/>
      <c r="J47" s="115"/>
      <c r="K47" s="115"/>
    </row>
    <row r="48" s="3" customFormat="1" ht="13" customHeight="1" spans="1:11">
      <c r="A48" s="143">
        <v>210</v>
      </c>
      <c r="B48" s="141"/>
      <c r="C48" s="142"/>
      <c r="D48" s="104" t="s">
        <v>135</v>
      </c>
      <c r="E48" s="115">
        <f t="shared" ref="E48:E53" si="3">F48+K48</f>
        <v>9.91</v>
      </c>
      <c r="F48" s="115">
        <f>F49</f>
        <v>9.91</v>
      </c>
      <c r="G48" s="115">
        <v>0</v>
      </c>
      <c r="H48" s="115">
        <v>0</v>
      </c>
      <c r="I48" s="115">
        <v>0</v>
      </c>
      <c r="J48" s="115">
        <v>0</v>
      </c>
      <c r="K48" s="115">
        <v>0</v>
      </c>
    </row>
    <row r="49" s="3" customFormat="1" ht="13" customHeight="1" spans="1:11">
      <c r="A49" s="143">
        <v>21004</v>
      </c>
      <c r="B49" s="141"/>
      <c r="C49" s="142"/>
      <c r="D49" s="104" t="s">
        <v>136</v>
      </c>
      <c r="E49" s="115">
        <f t="shared" si="3"/>
        <v>9.91</v>
      </c>
      <c r="F49" s="115">
        <f>F50</f>
        <v>9.91</v>
      </c>
      <c r="G49" s="115">
        <v>0</v>
      </c>
      <c r="H49" s="115">
        <v>0</v>
      </c>
      <c r="I49" s="115">
        <v>0</v>
      </c>
      <c r="J49" s="115">
        <v>0</v>
      </c>
      <c r="K49" s="115">
        <v>0</v>
      </c>
    </row>
    <row r="50" s="3" customFormat="1" ht="13" customHeight="1" spans="1:11">
      <c r="A50" s="143">
        <v>2100410</v>
      </c>
      <c r="B50" s="141"/>
      <c r="C50" s="142"/>
      <c r="D50" s="104" t="s">
        <v>137</v>
      </c>
      <c r="E50" s="115">
        <f t="shared" si="3"/>
        <v>9.91</v>
      </c>
      <c r="F50" s="115">
        <v>9.91</v>
      </c>
      <c r="G50" s="115">
        <v>0</v>
      </c>
      <c r="H50" s="115">
        <v>0</v>
      </c>
      <c r="I50" s="115">
        <v>0</v>
      </c>
      <c r="J50" s="115">
        <v>0</v>
      </c>
      <c r="K50" s="115">
        <v>0</v>
      </c>
    </row>
    <row r="51" s="3" customFormat="1" ht="13" customHeight="1" spans="1:11">
      <c r="A51" s="143">
        <v>221</v>
      </c>
      <c r="B51" s="141"/>
      <c r="C51" s="142"/>
      <c r="D51" s="104" t="s">
        <v>138</v>
      </c>
      <c r="E51" s="115">
        <f t="shared" si="3"/>
        <v>614.08</v>
      </c>
      <c r="F51" s="115">
        <f>F52</f>
        <v>614.08</v>
      </c>
      <c r="G51" s="115">
        <v>0</v>
      </c>
      <c r="H51" s="115">
        <v>0</v>
      </c>
      <c r="I51" s="115">
        <v>0</v>
      </c>
      <c r="J51" s="115">
        <v>0</v>
      </c>
      <c r="K51" s="115">
        <v>0</v>
      </c>
    </row>
    <row r="52" s="3" customFormat="1" ht="13" customHeight="1" spans="1:11">
      <c r="A52" s="143">
        <v>22102</v>
      </c>
      <c r="B52" s="141"/>
      <c r="C52" s="142"/>
      <c r="D52" s="104" t="s">
        <v>139</v>
      </c>
      <c r="E52" s="115">
        <f t="shared" si="3"/>
        <v>614.08</v>
      </c>
      <c r="F52" s="115">
        <f>F53</f>
        <v>614.08</v>
      </c>
      <c r="G52" s="115">
        <v>0</v>
      </c>
      <c r="H52" s="115">
        <v>0</v>
      </c>
      <c r="I52" s="115">
        <v>0</v>
      </c>
      <c r="J52" s="115">
        <v>0</v>
      </c>
      <c r="K52" s="115">
        <v>0</v>
      </c>
    </row>
    <row r="53" s="3" customFormat="1" ht="13" customHeight="1" spans="1:11">
      <c r="A53" s="143">
        <v>2210201</v>
      </c>
      <c r="B53" s="141"/>
      <c r="C53" s="142"/>
      <c r="D53" s="104" t="s">
        <v>140</v>
      </c>
      <c r="E53" s="115">
        <f t="shared" si="3"/>
        <v>614.08</v>
      </c>
      <c r="F53" s="115">
        <v>614.08</v>
      </c>
      <c r="G53" s="115">
        <v>0</v>
      </c>
      <c r="H53" s="115">
        <v>0</v>
      </c>
      <c r="I53" s="115">
        <v>0</v>
      </c>
      <c r="J53" s="115">
        <v>0</v>
      </c>
      <c r="K53" s="115">
        <v>0</v>
      </c>
    </row>
    <row r="54" s="3" customFormat="1" ht="15.4" customHeight="1" spans="1:9">
      <c r="A54" s="40" t="s">
        <v>141</v>
      </c>
      <c r="B54" s="40"/>
      <c r="C54" s="40"/>
      <c r="D54" s="40"/>
      <c r="E54" s="40"/>
      <c r="F54" s="40"/>
      <c r="G54" s="40"/>
      <c r="H54" s="40"/>
      <c r="I54" s="40"/>
    </row>
    <row r="55" s="3" customFormat="1" ht="12.75" spans="1:9">
      <c r="A55" s="135" t="s">
        <v>142</v>
      </c>
      <c r="B55" s="135"/>
      <c r="C55" s="135"/>
      <c r="D55" s="135"/>
      <c r="E55" s="135"/>
      <c r="F55" s="135"/>
      <c r="G55" s="135"/>
      <c r="H55" s="135"/>
      <c r="I55" s="135"/>
    </row>
    <row r="56" s="3" customFormat="1" ht="12.75" spans="1:3">
      <c r="A56" s="145"/>
      <c r="B56" s="57"/>
      <c r="C56" s="57"/>
    </row>
    <row r="57" s="3" customFormat="1" ht="12.75" spans="1:3">
      <c r="A57" s="145"/>
      <c r="B57" s="57"/>
      <c r="C57" s="57"/>
    </row>
  </sheetData>
  <mergeCells count="5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I54"/>
    <mergeCell ref="A55:I55"/>
    <mergeCell ref="D5:D7"/>
    <mergeCell ref="E4:E7"/>
    <mergeCell ref="F4:F7"/>
    <mergeCell ref="G4:G7"/>
    <mergeCell ref="H4:H7"/>
    <mergeCell ref="I4:I7"/>
    <mergeCell ref="J4:J7"/>
    <mergeCell ref="K4:K7"/>
    <mergeCell ref="A5:C7"/>
  </mergeCells>
  <printOptions horizontalCentered="1"/>
  <pageMargins left="0.551181102362205" right="0.551181102362205" top="0.590551181102362" bottom="0.590551181102362" header="0.511811023622047" footer="0.511811023622047"/>
  <pageSetup paperSize="9" scale="7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0"/>
  <sheetViews>
    <sheetView showZeros="0" topLeftCell="A41" workbookViewId="0">
      <selection activeCell="A57" sqref="$A57:$XFD58"/>
    </sheetView>
  </sheetViews>
  <sheetFormatPr defaultColWidth="8" defaultRowHeight="13.5"/>
  <cols>
    <col min="1" max="1" width="7.75" style="3" customWidth="1"/>
    <col min="2" max="2" width="29.875" style="3" customWidth="1"/>
    <col min="3" max="8" width="17.125" style="3" customWidth="1"/>
    <col min="9" max="16379" width="8" style="3"/>
    <col min="16380" max="16384" width="8" style="110"/>
  </cols>
  <sheetData>
    <row r="1" s="3" customFormat="1" ht="27" spans="4:6">
      <c r="D1" s="129" t="s">
        <v>143</v>
      </c>
      <c r="F1" s="110"/>
    </row>
    <row r="2" s="3" customFormat="1" ht="14.25" spans="8:8">
      <c r="H2" s="21" t="s">
        <v>144</v>
      </c>
    </row>
    <row r="3" s="3" customFormat="1" ht="18" customHeight="1" spans="1:8">
      <c r="A3" s="22" t="s">
        <v>2</v>
      </c>
      <c r="D3" s="23"/>
      <c r="H3" s="21" t="s">
        <v>3</v>
      </c>
    </row>
    <row r="4" s="3" customFormat="1" ht="15.4" customHeight="1" spans="1:8">
      <c r="A4" s="12" t="s">
        <v>6</v>
      </c>
      <c r="B4" s="12"/>
      <c r="C4" s="95" t="s">
        <v>71</v>
      </c>
      <c r="D4" s="95" t="s">
        <v>145</v>
      </c>
      <c r="E4" s="95" t="s">
        <v>146</v>
      </c>
      <c r="F4" s="95" t="s">
        <v>147</v>
      </c>
      <c r="G4" s="95" t="s">
        <v>148</v>
      </c>
      <c r="H4" s="95" t="s">
        <v>149</v>
      </c>
    </row>
    <row r="5" s="3" customFormat="1" ht="15.4" customHeight="1" spans="1:8">
      <c r="A5" s="95" t="s">
        <v>90</v>
      </c>
      <c r="B5" s="12" t="s">
        <v>91</v>
      </c>
      <c r="C5" s="95"/>
      <c r="D5" s="95"/>
      <c r="E5" s="95"/>
      <c r="F5" s="95"/>
      <c r="G5" s="95"/>
      <c r="H5" s="95"/>
    </row>
    <row r="6" s="3" customFormat="1" ht="15.4" customHeight="1" spans="1:8">
      <c r="A6" s="95"/>
      <c r="B6" s="12"/>
      <c r="C6" s="95"/>
      <c r="D6" s="95"/>
      <c r="E6" s="95"/>
      <c r="F6" s="95"/>
      <c r="G6" s="95"/>
      <c r="H6" s="95"/>
    </row>
    <row r="7" s="3" customFormat="1" ht="15.4" customHeight="1" spans="1:8">
      <c r="A7" s="95"/>
      <c r="B7" s="12"/>
      <c r="C7" s="95"/>
      <c r="D7" s="95"/>
      <c r="E7" s="95"/>
      <c r="F7" s="95"/>
      <c r="G7" s="95"/>
      <c r="H7" s="95"/>
    </row>
    <row r="8" s="3" customFormat="1" ht="15.4" customHeight="1" spans="1:10">
      <c r="A8" s="130" t="s">
        <v>10</v>
      </c>
      <c r="B8" s="131"/>
      <c r="C8" s="95" t="s">
        <v>13</v>
      </c>
      <c r="D8" s="95" t="s">
        <v>16</v>
      </c>
      <c r="E8" s="95" t="s">
        <v>19</v>
      </c>
      <c r="F8" s="95" t="s">
        <v>22</v>
      </c>
      <c r="G8" s="95" t="s">
        <v>25</v>
      </c>
      <c r="H8" s="95" t="s">
        <v>28</v>
      </c>
      <c r="J8" s="110"/>
    </row>
    <row r="9" s="3" customFormat="1" ht="15.4" customHeight="1" spans="1:8">
      <c r="A9" s="130" t="s">
        <v>92</v>
      </c>
      <c r="B9" s="131"/>
      <c r="C9" s="117">
        <f t="shared" ref="C9:C41" si="0">D9+E9</f>
        <v>17954.31</v>
      </c>
      <c r="D9" s="117">
        <f>D10+D39+D55+D49</f>
        <v>10265.59</v>
      </c>
      <c r="E9" s="117">
        <f>E10+E39+E55+E49</f>
        <v>7688.72</v>
      </c>
      <c r="F9" s="118">
        <v>0</v>
      </c>
      <c r="G9" s="118">
        <v>0</v>
      </c>
      <c r="H9" s="118">
        <v>0</v>
      </c>
    </row>
    <row r="10" s="3" customFormat="1" ht="14" customHeight="1" spans="1:8">
      <c r="A10" s="102">
        <v>201</v>
      </c>
      <c r="B10" s="104" t="s">
        <v>93</v>
      </c>
      <c r="C10" s="115">
        <f t="shared" si="0"/>
        <v>15735.6</v>
      </c>
      <c r="D10" s="115">
        <f>D11+D13+D16+D21+D23+D25+D37</f>
        <v>8083.51</v>
      </c>
      <c r="E10" s="115">
        <f>E11+E13+E16+E21+E23+E25+E37</f>
        <v>7652.09</v>
      </c>
      <c r="F10" s="132"/>
      <c r="G10" s="132"/>
      <c r="H10" s="132"/>
    </row>
    <row r="11" s="3" customFormat="1" ht="14" customHeight="1" spans="1:8">
      <c r="A11" s="106" t="s">
        <v>94</v>
      </c>
      <c r="B11" s="104" t="s">
        <v>95</v>
      </c>
      <c r="C11" s="115">
        <f t="shared" si="0"/>
        <v>0.78</v>
      </c>
      <c r="D11" s="115">
        <f>D12</f>
        <v>0.78</v>
      </c>
      <c r="E11" s="115">
        <v>0</v>
      </c>
      <c r="F11" s="132"/>
      <c r="G11" s="132"/>
      <c r="H11" s="132"/>
    </row>
    <row r="12" s="3" customFormat="1" ht="14" customHeight="1" spans="1:8">
      <c r="A12" s="106" t="s">
        <v>150</v>
      </c>
      <c r="B12" s="104" t="s">
        <v>96</v>
      </c>
      <c r="C12" s="115">
        <f t="shared" si="0"/>
        <v>0.78</v>
      </c>
      <c r="D12" s="100">
        <v>0.78</v>
      </c>
      <c r="E12" s="115">
        <v>0</v>
      </c>
      <c r="F12" s="132"/>
      <c r="G12" s="132"/>
      <c r="H12" s="132"/>
    </row>
    <row r="13" s="3" customFormat="1" ht="14" customHeight="1" spans="1:8">
      <c r="A13" s="106" t="s">
        <v>151</v>
      </c>
      <c r="B13" s="104" t="s">
        <v>97</v>
      </c>
      <c r="C13" s="115">
        <f t="shared" si="0"/>
        <v>1.99</v>
      </c>
      <c r="D13" s="115">
        <v>0</v>
      </c>
      <c r="E13" s="115">
        <v>1.99</v>
      </c>
      <c r="F13" s="132"/>
      <c r="G13" s="132"/>
      <c r="H13" s="132"/>
    </row>
    <row r="14" s="3" customFormat="1" ht="14" customHeight="1" spans="1:8">
      <c r="A14" s="106" t="s">
        <v>152</v>
      </c>
      <c r="B14" s="104" t="s">
        <v>98</v>
      </c>
      <c r="C14" s="115">
        <f t="shared" si="0"/>
        <v>1.7</v>
      </c>
      <c r="D14" s="100">
        <v>0</v>
      </c>
      <c r="E14" s="115">
        <v>1.7</v>
      </c>
      <c r="F14" s="132"/>
      <c r="G14" s="132"/>
      <c r="H14" s="132"/>
    </row>
    <row r="15" s="3" customFormat="1" ht="14" customHeight="1" spans="1:8">
      <c r="A15" s="106" t="s">
        <v>153</v>
      </c>
      <c r="B15" s="104" t="s">
        <v>154</v>
      </c>
      <c r="C15" s="115">
        <f t="shared" si="0"/>
        <v>0.29</v>
      </c>
      <c r="D15" s="115">
        <v>0</v>
      </c>
      <c r="E15" s="115">
        <v>0.29</v>
      </c>
      <c r="F15" s="132"/>
      <c r="G15" s="132"/>
      <c r="H15" s="132"/>
    </row>
    <row r="16" s="3" customFormat="1" ht="14" customHeight="1" spans="1:8">
      <c r="A16" s="106" t="s">
        <v>155</v>
      </c>
      <c r="B16" s="104" t="s">
        <v>99</v>
      </c>
      <c r="C16" s="115">
        <f t="shared" si="0"/>
        <v>204.31</v>
      </c>
      <c r="D16" s="115">
        <v>201.31</v>
      </c>
      <c r="E16" s="100">
        <v>3</v>
      </c>
      <c r="F16" s="132"/>
      <c r="G16" s="132"/>
      <c r="H16" s="132"/>
    </row>
    <row r="17" s="3" customFormat="1" ht="14" customHeight="1" spans="1:8">
      <c r="A17" s="106" t="s">
        <v>156</v>
      </c>
      <c r="B17" s="104" t="s">
        <v>100</v>
      </c>
      <c r="C17" s="115">
        <f t="shared" si="0"/>
        <v>122.09</v>
      </c>
      <c r="D17" s="115">
        <v>122.09</v>
      </c>
      <c r="E17" s="100">
        <v>0</v>
      </c>
      <c r="F17" s="132"/>
      <c r="G17" s="132"/>
      <c r="H17" s="132"/>
    </row>
    <row r="18" s="3" customFormat="1" ht="14" customHeight="1" spans="1:8">
      <c r="A18" s="106" t="s">
        <v>157</v>
      </c>
      <c r="B18" s="104" t="s">
        <v>98</v>
      </c>
      <c r="C18" s="115">
        <f t="shared" si="0"/>
        <v>3.5</v>
      </c>
      <c r="D18" s="115">
        <v>0.5</v>
      </c>
      <c r="E18" s="115">
        <v>3</v>
      </c>
      <c r="F18" s="132"/>
      <c r="G18" s="132"/>
      <c r="H18" s="132"/>
    </row>
    <row r="19" s="3" customFormat="1" ht="14" customHeight="1" spans="1:8">
      <c r="A19" s="106" t="s">
        <v>158</v>
      </c>
      <c r="B19" s="104" t="s">
        <v>101</v>
      </c>
      <c r="C19" s="115">
        <f t="shared" si="0"/>
        <v>12.8</v>
      </c>
      <c r="D19" s="115">
        <v>12.8</v>
      </c>
      <c r="E19" s="100">
        <v>0</v>
      </c>
      <c r="F19" s="132"/>
      <c r="G19" s="132"/>
      <c r="H19" s="132"/>
    </row>
    <row r="20" s="3" customFormat="1" ht="14" customHeight="1" spans="1:8">
      <c r="A20" s="106" t="s">
        <v>159</v>
      </c>
      <c r="B20" s="104" t="s">
        <v>102</v>
      </c>
      <c r="C20" s="115">
        <f t="shared" si="0"/>
        <v>65.92</v>
      </c>
      <c r="D20" s="117">
        <f>65.93-0.01</f>
        <v>65.92</v>
      </c>
      <c r="E20" s="115">
        <v>0</v>
      </c>
      <c r="F20" s="132"/>
      <c r="G20" s="132"/>
      <c r="H20" s="132"/>
    </row>
    <row r="21" s="3" customFormat="1" ht="14" customHeight="1" spans="1:8">
      <c r="A21" s="106" t="s">
        <v>160</v>
      </c>
      <c r="B21" s="104" t="s">
        <v>103</v>
      </c>
      <c r="C21" s="115">
        <f t="shared" si="0"/>
        <v>20</v>
      </c>
      <c r="D21" s="115">
        <v>0</v>
      </c>
      <c r="E21" s="100">
        <f>E22</f>
        <v>20</v>
      </c>
      <c r="F21" s="132"/>
      <c r="G21" s="132"/>
      <c r="H21" s="132"/>
    </row>
    <row r="22" s="3" customFormat="1" ht="14" customHeight="1" spans="1:8">
      <c r="A22" s="106" t="s">
        <v>161</v>
      </c>
      <c r="B22" s="104" t="s">
        <v>104</v>
      </c>
      <c r="C22" s="115">
        <f t="shared" si="0"/>
        <v>20</v>
      </c>
      <c r="D22" s="115">
        <v>0</v>
      </c>
      <c r="E22" s="115">
        <v>20</v>
      </c>
      <c r="F22" s="132"/>
      <c r="G22" s="132"/>
      <c r="H22" s="132"/>
    </row>
    <row r="23" s="3" customFormat="1" ht="14" customHeight="1" spans="1:8">
      <c r="A23" s="106" t="s">
        <v>162</v>
      </c>
      <c r="B23" s="104" t="s">
        <v>105</v>
      </c>
      <c r="C23" s="115">
        <f t="shared" si="0"/>
        <v>1.02</v>
      </c>
      <c r="D23" s="100">
        <v>0</v>
      </c>
      <c r="E23" s="100">
        <f>E24</f>
        <v>1.02</v>
      </c>
      <c r="F23" s="132"/>
      <c r="G23" s="132"/>
      <c r="H23" s="132"/>
    </row>
    <row r="24" s="3" customFormat="1" ht="14" customHeight="1" spans="1:8">
      <c r="A24" s="106" t="s">
        <v>163</v>
      </c>
      <c r="B24" s="104" t="s">
        <v>106</v>
      </c>
      <c r="C24" s="115">
        <f t="shared" si="0"/>
        <v>1.02</v>
      </c>
      <c r="D24" s="100">
        <v>0</v>
      </c>
      <c r="E24" s="100">
        <v>1.02</v>
      </c>
      <c r="F24" s="132"/>
      <c r="G24" s="132"/>
      <c r="H24" s="132"/>
    </row>
    <row r="25" s="3" customFormat="1" ht="14" customHeight="1" spans="1:8">
      <c r="A25" s="106" t="s">
        <v>164</v>
      </c>
      <c r="B25" s="104" t="s">
        <v>107</v>
      </c>
      <c r="C25" s="115">
        <f t="shared" si="0"/>
        <v>15503.66</v>
      </c>
      <c r="D25" s="101">
        <f>SUM(D26:D36)</f>
        <v>7877.58</v>
      </c>
      <c r="E25" s="101">
        <f>SUM(E26:E36)</f>
        <v>7626.08</v>
      </c>
      <c r="F25" s="133"/>
      <c r="G25" s="132"/>
      <c r="H25" s="132">
        <v>0</v>
      </c>
    </row>
    <row r="26" s="3" customFormat="1" ht="14" customHeight="1" spans="1:8">
      <c r="A26" s="106" t="s">
        <v>165</v>
      </c>
      <c r="B26" s="104" t="s">
        <v>100</v>
      </c>
      <c r="C26" s="115">
        <f t="shared" si="0"/>
        <v>3204.41</v>
      </c>
      <c r="D26" s="100">
        <v>3164.65</v>
      </c>
      <c r="E26" s="100">
        <v>39.76</v>
      </c>
      <c r="F26" s="132"/>
      <c r="G26" s="132"/>
      <c r="H26" s="132">
        <v>0</v>
      </c>
    </row>
    <row r="27" s="3" customFormat="1" ht="14" customHeight="1" spans="1:10">
      <c r="A27" s="106" t="s">
        <v>166</v>
      </c>
      <c r="B27" s="104" t="s">
        <v>98</v>
      </c>
      <c r="C27" s="115">
        <f t="shared" si="0"/>
        <v>2553.22</v>
      </c>
      <c r="D27" s="100">
        <v>2553.22</v>
      </c>
      <c r="E27" s="100">
        <v>0</v>
      </c>
      <c r="F27" s="132"/>
      <c r="G27" s="132"/>
      <c r="H27" s="132">
        <v>0</v>
      </c>
      <c r="J27" s="136"/>
    </row>
    <row r="28" s="3" customFormat="1" ht="14" customHeight="1" spans="1:8">
      <c r="A28" s="106" t="s">
        <v>167</v>
      </c>
      <c r="B28" s="104" t="s">
        <v>108</v>
      </c>
      <c r="C28" s="115">
        <f t="shared" si="0"/>
        <v>1787.84</v>
      </c>
      <c r="D28" s="100">
        <v>26.17</v>
      </c>
      <c r="E28" s="100">
        <v>1761.67</v>
      </c>
      <c r="F28" s="132"/>
      <c r="G28" s="132"/>
      <c r="H28" s="132">
        <v>0</v>
      </c>
    </row>
    <row r="29" s="3" customFormat="1" ht="14" customHeight="1" spans="1:8">
      <c r="A29" s="106" t="s">
        <v>168</v>
      </c>
      <c r="B29" s="104" t="s">
        <v>109</v>
      </c>
      <c r="C29" s="115">
        <f t="shared" si="0"/>
        <v>459.84</v>
      </c>
      <c r="D29" s="100">
        <v>50.62</v>
      </c>
      <c r="E29" s="100">
        <v>409.22</v>
      </c>
      <c r="F29" s="132"/>
      <c r="G29" s="132"/>
      <c r="H29" s="132"/>
    </row>
    <row r="30" s="3" customFormat="1" ht="14" customHeight="1" spans="1:8">
      <c r="A30" s="106" t="s">
        <v>110</v>
      </c>
      <c r="B30" s="104" t="s">
        <v>111</v>
      </c>
      <c r="C30" s="115">
        <f t="shared" si="0"/>
        <v>369.3</v>
      </c>
      <c r="D30" s="100">
        <v>0</v>
      </c>
      <c r="E30" s="100">
        <v>369.3</v>
      </c>
      <c r="F30" s="132"/>
      <c r="G30" s="132"/>
      <c r="H30" s="132"/>
    </row>
    <row r="31" s="3" customFormat="1" ht="14" customHeight="1" spans="1:8">
      <c r="A31" s="106" t="s">
        <v>169</v>
      </c>
      <c r="B31" s="104" t="s">
        <v>112</v>
      </c>
      <c r="C31" s="115">
        <f t="shared" si="0"/>
        <v>123.94</v>
      </c>
      <c r="D31" s="100">
        <v>0</v>
      </c>
      <c r="E31" s="100">
        <v>123.94</v>
      </c>
      <c r="F31" s="132"/>
      <c r="G31" s="132"/>
      <c r="H31" s="132"/>
    </row>
    <row r="32" s="3" customFormat="1" ht="14" customHeight="1" spans="1:8">
      <c r="A32" s="106" t="s">
        <v>170</v>
      </c>
      <c r="B32" s="104" t="s">
        <v>113</v>
      </c>
      <c r="C32" s="115">
        <f t="shared" si="0"/>
        <v>5.6</v>
      </c>
      <c r="D32" s="100">
        <v>0</v>
      </c>
      <c r="E32" s="100">
        <v>5.6</v>
      </c>
      <c r="F32" s="132"/>
      <c r="G32" s="132"/>
      <c r="H32" s="132">
        <v>0</v>
      </c>
    </row>
    <row r="33" s="3" customFormat="1" ht="14" customHeight="1" spans="1:10">
      <c r="A33" s="106" t="s">
        <v>171</v>
      </c>
      <c r="B33" s="104" t="s">
        <v>114</v>
      </c>
      <c r="C33" s="115">
        <f t="shared" si="0"/>
        <v>4.11</v>
      </c>
      <c r="D33" s="100">
        <v>0</v>
      </c>
      <c r="E33" s="100">
        <v>4.11</v>
      </c>
      <c r="F33" s="132"/>
      <c r="G33" s="132"/>
      <c r="H33" s="132">
        <v>0</v>
      </c>
      <c r="J33" s="136"/>
    </row>
    <row r="34" s="3" customFormat="1" ht="14" customHeight="1" spans="1:10">
      <c r="A34" s="106" t="s">
        <v>172</v>
      </c>
      <c r="B34" s="104" t="s">
        <v>115</v>
      </c>
      <c r="C34" s="115">
        <f t="shared" si="0"/>
        <v>42.16</v>
      </c>
      <c r="D34" s="100">
        <v>7</v>
      </c>
      <c r="E34" s="100">
        <v>35.16</v>
      </c>
      <c r="F34" s="132"/>
      <c r="G34" s="132"/>
      <c r="H34" s="132">
        <v>0</v>
      </c>
      <c r="J34" s="136"/>
    </row>
    <row r="35" s="3" customFormat="1" ht="14" customHeight="1" spans="1:8">
      <c r="A35" s="106" t="s">
        <v>173</v>
      </c>
      <c r="B35" s="104" t="s">
        <v>102</v>
      </c>
      <c r="C35" s="115">
        <f t="shared" si="0"/>
        <v>1118.7</v>
      </c>
      <c r="D35" s="100">
        <v>907.38</v>
      </c>
      <c r="E35" s="100">
        <v>211.32</v>
      </c>
      <c r="F35" s="132"/>
      <c r="G35" s="132"/>
      <c r="H35" s="132"/>
    </row>
    <row r="36" s="3" customFormat="1" ht="14" customHeight="1" spans="1:8">
      <c r="A36" s="106" t="s">
        <v>174</v>
      </c>
      <c r="B36" s="104" t="s">
        <v>116</v>
      </c>
      <c r="C36" s="115">
        <f t="shared" si="0"/>
        <v>5834.54</v>
      </c>
      <c r="D36" s="100">
        <v>1168.54</v>
      </c>
      <c r="E36" s="100">
        <v>4666</v>
      </c>
      <c r="F36" s="132"/>
      <c r="G36" s="132"/>
      <c r="H36" s="132">
        <v>0</v>
      </c>
    </row>
    <row r="37" s="3" customFormat="1" ht="14" customHeight="1" spans="1:8">
      <c r="A37" s="106" t="s">
        <v>175</v>
      </c>
      <c r="B37" s="104" t="s">
        <v>176</v>
      </c>
      <c r="C37" s="115">
        <f t="shared" si="0"/>
        <v>3.84</v>
      </c>
      <c r="D37" s="115">
        <f>D38</f>
        <v>3.84</v>
      </c>
      <c r="E37" s="115">
        <v>0</v>
      </c>
      <c r="F37" s="132"/>
      <c r="G37" s="132"/>
      <c r="H37" s="132">
        <v>0</v>
      </c>
    </row>
    <row r="38" s="3" customFormat="1" ht="14" customHeight="1" spans="1:10">
      <c r="A38" s="106" t="s">
        <v>177</v>
      </c>
      <c r="B38" s="104" t="s">
        <v>178</v>
      </c>
      <c r="C38" s="115">
        <f t="shared" si="0"/>
        <v>3.84</v>
      </c>
      <c r="D38" s="100">
        <v>3.84</v>
      </c>
      <c r="E38" s="115">
        <v>0</v>
      </c>
      <c r="F38" s="132"/>
      <c r="G38" s="132"/>
      <c r="H38" s="132">
        <v>0</v>
      </c>
      <c r="J38" s="136"/>
    </row>
    <row r="39" s="3" customFormat="1" ht="14" customHeight="1" spans="1:8">
      <c r="A39" s="106" t="s">
        <v>179</v>
      </c>
      <c r="B39" s="104" t="s">
        <v>123</v>
      </c>
      <c r="C39" s="115">
        <f t="shared" si="0"/>
        <v>1557.65</v>
      </c>
      <c r="D39" s="115">
        <f>D40+D45+D47</f>
        <v>1557.65</v>
      </c>
      <c r="E39" s="115">
        <v>0</v>
      </c>
      <c r="F39" s="132"/>
      <c r="G39" s="132"/>
      <c r="H39" s="132">
        <v>0</v>
      </c>
    </row>
    <row r="40" s="3" customFormat="1" ht="14" customHeight="1" spans="1:8">
      <c r="A40" s="106" t="s">
        <v>180</v>
      </c>
      <c r="B40" s="104" t="s">
        <v>124</v>
      </c>
      <c r="C40" s="115">
        <f t="shared" si="0"/>
        <v>1539.69</v>
      </c>
      <c r="D40" s="115">
        <f>SUM(D41:D44)</f>
        <v>1539.69</v>
      </c>
      <c r="E40" s="115">
        <v>0</v>
      </c>
      <c r="F40" s="132"/>
      <c r="G40" s="132"/>
      <c r="H40" s="132">
        <v>0</v>
      </c>
    </row>
    <row r="41" s="3" customFormat="1" ht="14" customHeight="1" spans="1:8">
      <c r="A41" s="106" t="s">
        <v>181</v>
      </c>
      <c r="B41" s="104" t="s">
        <v>125</v>
      </c>
      <c r="C41" s="115">
        <f t="shared" si="0"/>
        <v>1307.01</v>
      </c>
      <c r="D41" s="100">
        <v>1307.01</v>
      </c>
      <c r="E41" s="115">
        <v>0</v>
      </c>
      <c r="F41" s="132"/>
      <c r="G41" s="132"/>
      <c r="H41" s="132">
        <v>0</v>
      </c>
    </row>
    <row r="42" s="3" customFormat="1" ht="14" customHeight="1" spans="1:8">
      <c r="A42" s="106" t="s">
        <v>182</v>
      </c>
      <c r="B42" s="104" t="s">
        <v>126</v>
      </c>
      <c r="C42" s="115">
        <f t="shared" ref="C42:C56" si="1">D42+E42</f>
        <v>216.1</v>
      </c>
      <c r="D42" s="101">
        <v>216.1</v>
      </c>
      <c r="E42" s="115">
        <v>0</v>
      </c>
      <c r="F42" s="132"/>
      <c r="G42" s="132"/>
      <c r="H42" s="132">
        <v>0</v>
      </c>
    </row>
    <row r="43" s="3" customFormat="1" ht="14" customHeight="1" spans="1:8">
      <c r="A43" s="106" t="s">
        <v>183</v>
      </c>
      <c r="B43" s="104" t="s">
        <v>127</v>
      </c>
      <c r="C43" s="115">
        <f t="shared" si="1"/>
        <v>9.17</v>
      </c>
      <c r="D43" s="101">
        <v>9.17</v>
      </c>
      <c r="E43" s="115">
        <v>0</v>
      </c>
      <c r="F43" s="132"/>
      <c r="G43" s="132"/>
      <c r="H43" s="132">
        <v>0</v>
      </c>
    </row>
    <row r="44" s="3" customFormat="1" ht="14" customHeight="1" spans="1:8">
      <c r="A44" s="106" t="s">
        <v>184</v>
      </c>
      <c r="B44" s="104" t="s">
        <v>128</v>
      </c>
      <c r="C44" s="115">
        <f t="shared" si="1"/>
        <v>7.41</v>
      </c>
      <c r="D44" s="101">
        <v>7.41</v>
      </c>
      <c r="E44" s="115"/>
      <c r="F44" s="132"/>
      <c r="G44" s="132"/>
      <c r="H44" s="132"/>
    </row>
    <row r="45" s="3" customFormat="1" ht="14" customHeight="1" spans="1:8">
      <c r="A45" s="106" t="s">
        <v>185</v>
      </c>
      <c r="B45" s="104" t="s">
        <v>129</v>
      </c>
      <c r="C45" s="115">
        <f t="shared" si="1"/>
        <v>6.59</v>
      </c>
      <c r="D45" s="117">
        <f>D46</f>
        <v>6.59</v>
      </c>
      <c r="E45" s="115">
        <v>0</v>
      </c>
      <c r="F45" s="132"/>
      <c r="G45" s="132"/>
      <c r="H45" s="132">
        <v>0</v>
      </c>
    </row>
    <row r="46" s="3" customFormat="1" ht="14" customHeight="1" spans="1:8">
      <c r="A46" s="106" t="s">
        <v>186</v>
      </c>
      <c r="B46" s="104" t="s">
        <v>130</v>
      </c>
      <c r="C46" s="115">
        <f t="shared" si="1"/>
        <v>6.59</v>
      </c>
      <c r="D46" s="115">
        <v>6.59</v>
      </c>
      <c r="E46" s="115">
        <v>0</v>
      </c>
      <c r="F46" s="132"/>
      <c r="G46" s="132"/>
      <c r="H46" s="132">
        <v>0</v>
      </c>
    </row>
    <row r="47" s="3" customFormat="1" ht="14" customHeight="1" spans="1:11">
      <c r="A47" s="106" t="s">
        <v>131</v>
      </c>
      <c r="B47" s="104" t="s">
        <v>132</v>
      </c>
      <c r="C47" s="115">
        <f t="shared" si="1"/>
        <v>11.37</v>
      </c>
      <c r="D47" s="115">
        <f>D48</f>
        <v>11.37</v>
      </c>
      <c r="E47" s="115"/>
      <c r="F47" s="132"/>
      <c r="G47" s="132"/>
      <c r="H47" s="132"/>
      <c r="K47" s="137"/>
    </row>
    <row r="48" s="3" customFormat="1" ht="14" customHeight="1" spans="1:11">
      <c r="A48" s="106" t="s">
        <v>133</v>
      </c>
      <c r="B48" s="104" t="s">
        <v>134</v>
      </c>
      <c r="C48" s="115">
        <f t="shared" si="1"/>
        <v>11.37</v>
      </c>
      <c r="D48" s="115">
        <v>11.37</v>
      </c>
      <c r="E48" s="115"/>
      <c r="F48" s="132"/>
      <c r="G48" s="132"/>
      <c r="H48" s="132"/>
      <c r="K48" s="137"/>
    </row>
    <row r="49" s="3" customFormat="1" ht="14" customHeight="1" spans="1:11">
      <c r="A49" s="106" t="s">
        <v>187</v>
      </c>
      <c r="B49" s="104" t="s">
        <v>135</v>
      </c>
      <c r="C49" s="115">
        <f t="shared" si="1"/>
        <v>46.54</v>
      </c>
      <c r="D49" s="115">
        <f>D50+D52</f>
        <v>9.91</v>
      </c>
      <c r="E49" s="115">
        <f>E50+E52</f>
        <v>36.63</v>
      </c>
      <c r="F49" s="132"/>
      <c r="G49" s="132"/>
      <c r="H49" s="132">
        <v>0</v>
      </c>
      <c r="K49" s="136"/>
    </row>
    <row r="50" s="3" customFormat="1" ht="14" customHeight="1" spans="1:11">
      <c r="A50" s="106" t="s">
        <v>188</v>
      </c>
      <c r="B50" s="104" t="s">
        <v>136</v>
      </c>
      <c r="C50" s="115">
        <f t="shared" si="1"/>
        <v>9.91</v>
      </c>
      <c r="D50" s="100">
        <f>D51</f>
        <v>9.91</v>
      </c>
      <c r="E50" s="115">
        <v>0</v>
      </c>
      <c r="F50" s="132"/>
      <c r="G50" s="132"/>
      <c r="H50" s="132"/>
      <c r="K50" s="136"/>
    </row>
    <row r="51" s="3" customFormat="1" ht="14" customHeight="1" spans="1:11">
      <c r="A51" s="106">
        <v>2100410</v>
      </c>
      <c r="B51" s="104" t="s">
        <v>137</v>
      </c>
      <c r="C51" s="115">
        <f t="shared" si="1"/>
        <v>9.91</v>
      </c>
      <c r="D51" s="115">
        <v>9.91</v>
      </c>
      <c r="E51" s="115">
        <v>0</v>
      </c>
      <c r="F51" s="132"/>
      <c r="G51" s="132"/>
      <c r="H51" s="132"/>
      <c r="K51" s="136"/>
    </row>
    <row r="52" s="3" customFormat="1" ht="14" customHeight="1" spans="1:11">
      <c r="A52" s="106" t="s">
        <v>189</v>
      </c>
      <c r="B52" s="104" t="s">
        <v>190</v>
      </c>
      <c r="C52" s="115">
        <f t="shared" si="1"/>
        <v>36.63</v>
      </c>
      <c r="D52" s="115">
        <f>D53</f>
        <v>0</v>
      </c>
      <c r="E52" s="115">
        <f>E53</f>
        <v>36.63</v>
      </c>
      <c r="F52" s="132"/>
      <c r="G52" s="132"/>
      <c r="H52" s="132"/>
      <c r="K52" s="136"/>
    </row>
    <row r="53" s="3" customFormat="1" ht="14" customHeight="1" spans="1:11">
      <c r="A53" s="106" t="s">
        <v>191</v>
      </c>
      <c r="B53" s="104" t="s">
        <v>192</v>
      </c>
      <c r="C53" s="115">
        <f t="shared" si="1"/>
        <v>36.63</v>
      </c>
      <c r="D53" s="115"/>
      <c r="E53" s="115">
        <v>36.63</v>
      </c>
      <c r="F53" s="132"/>
      <c r="G53" s="132"/>
      <c r="H53" s="132"/>
      <c r="K53" s="136"/>
    </row>
    <row r="54" s="3" customFormat="1" ht="14" customHeight="1" spans="1:11">
      <c r="A54" s="106">
        <v>221</v>
      </c>
      <c r="B54" s="104" t="s">
        <v>138</v>
      </c>
      <c r="C54" s="115">
        <f t="shared" si="1"/>
        <v>614.52</v>
      </c>
      <c r="D54" s="101">
        <f>D56</f>
        <v>614.52</v>
      </c>
      <c r="E54" s="115">
        <v>0</v>
      </c>
      <c r="F54" s="132"/>
      <c r="G54" s="132"/>
      <c r="H54" s="132"/>
      <c r="K54" s="136"/>
    </row>
    <row r="55" s="3" customFormat="1" ht="14" customHeight="1" spans="1:8">
      <c r="A55" s="106">
        <v>22102</v>
      </c>
      <c r="B55" s="104" t="s">
        <v>139</v>
      </c>
      <c r="C55" s="115">
        <f t="shared" si="1"/>
        <v>614.52</v>
      </c>
      <c r="D55" s="117">
        <f>D56</f>
        <v>614.52</v>
      </c>
      <c r="E55" s="115">
        <v>0</v>
      </c>
      <c r="F55" s="132"/>
      <c r="G55" s="132"/>
      <c r="H55" s="132"/>
    </row>
    <row r="56" s="3" customFormat="1" ht="14" customHeight="1" spans="1:8">
      <c r="A56" s="106">
        <v>2210201</v>
      </c>
      <c r="B56" s="104" t="s">
        <v>140</v>
      </c>
      <c r="C56" s="115">
        <f t="shared" si="1"/>
        <v>614.52</v>
      </c>
      <c r="D56" s="117">
        <v>614.52</v>
      </c>
      <c r="E56" s="115">
        <v>0</v>
      </c>
      <c r="F56" s="132"/>
      <c r="G56" s="132"/>
      <c r="H56" s="132"/>
    </row>
    <row r="57" s="3" customFormat="1" ht="15.4" customHeight="1" spans="1:8">
      <c r="A57" s="134" t="s">
        <v>193</v>
      </c>
      <c r="B57" s="134"/>
      <c r="C57" s="134"/>
      <c r="D57" s="134"/>
      <c r="E57" s="134"/>
      <c r="F57" s="134"/>
      <c r="G57" s="134"/>
      <c r="H57" s="134"/>
    </row>
    <row r="58" s="3" customFormat="1" ht="12.75" spans="1:8">
      <c r="A58" s="135" t="s">
        <v>194</v>
      </c>
      <c r="B58" s="135"/>
      <c r="C58" s="135"/>
      <c r="D58" s="135"/>
      <c r="E58" s="135"/>
      <c r="F58" s="135"/>
      <c r="G58" s="135"/>
      <c r="H58" s="135"/>
    </row>
    <row r="59" s="3" customFormat="1" ht="12.75" spans="1:1">
      <c r="A59" s="19"/>
    </row>
    <row r="60" s="3" customFormat="1" ht="12.75" spans="1:1">
      <c r="A60" s="19"/>
    </row>
  </sheetData>
  <mergeCells count="13">
    <mergeCell ref="A4:B4"/>
    <mergeCell ref="A8:B8"/>
    <mergeCell ref="A9:B9"/>
    <mergeCell ref="A57:H57"/>
    <mergeCell ref="A58:H58"/>
    <mergeCell ref="A5:A7"/>
    <mergeCell ref="B5:B7"/>
    <mergeCell ref="C4:C7"/>
    <mergeCell ref="D4:D7"/>
    <mergeCell ref="E4:E7"/>
    <mergeCell ref="F4:F7"/>
    <mergeCell ref="G4:G7"/>
    <mergeCell ref="H4:H7"/>
  </mergeCells>
  <printOptions horizontalCentered="1"/>
  <pageMargins left="0.751388888888889" right="0.751388888888889" top="0.409027777777778" bottom="0.2125" header="0.5" footer="0.5"/>
  <pageSetup paperSize="9" scale="65"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showZeros="0" zoomScale="115" zoomScaleNormal="115" topLeftCell="A4" workbookViewId="0">
      <selection activeCell="D27" sqref="D27:D33"/>
    </sheetView>
  </sheetViews>
  <sheetFormatPr defaultColWidth="8" defaultRowHeight="13.5"/>
  <cols>
    <col min="1" max="1" width="28.75" style="3" customWidth="1"/>
    <col min="2" max="2" width="4.75" style="3" customWidth="1"/>
    <col min="3" max="3" width="14.625" style="3" customWidth="1"/>
    <col min="4" max="4" width="28.75" style="3" customWidth="1"/>
    <col min="5" max="5" width="4.75" style="3" customWidth="1"/>
    <col min="6" max="9" width="13.25" style="3" customWidth="1"/>
    <col min="10" max="16360" width="8" style="3"/>
  </cols>
  <sheetData>
    <row r="1" s="3" customFormat="1" ht="27" spans="1:8">
      <c r="A1" s="20" t="s">
        <v>195</v>
      </c>
      <c r="B1" s="20"/>
      <c r="C1" s="20"/>
      <c r="D1" s="20"/>
      <c r="E1" s="20"/>
      <c r="F1" s="20"/>
      <c r="G1" s="20"/>
      <c r="H1" s="20"/>
    </row>
    <row r="2" s="3" customFormat="1" spans="3:9">
      <c r="C2" s="110"/>
      <c r="H2" s="111" t="s">
        <v>196</v>
      </c>
      <c r="I2" s="111"/>
    </row>
    <row r="3" s="3" customFormat="1" ht="14.25" spans="1:9">
      <c r="A3" s="22" t="s">
        <v>2</v>
      </c>
      <c r="D3" s="21"/>
      <c r="H3" s="111" t="s">
        <v>3</v>
      </c>
      <c r="I3" s="111"/>
    </row>
    <row r="4" s="3" customFormat="1" ht="15.4" customHeight="1" spans="1:9">
      <c r="A4" s="112" t="s">
        <v>197</v>
      </c>
      <c r="B4" s="112"/>
      <c r="C4" s="112"/>
      <c r="D4" s="112" t="s">
        <v>198</v>
      </c>
      <c r="E4" s="112"/>
      <c r="F4" s="112"/>
      <c r="G4" s="112"/>
      <c r="H4" s="112"/>
      <c r="I4" s="112"/>
    </row>
    <row r="5" s="3" customFormat="1" ht="14.65" customHeight="1" spans="1:9">
      <c r="A5" s="113" t="s">
        <v>199</v>
      </c>
      <c r="B5" s="113" t="s">
        <v>7</v>
      </c>
      <c r="C5" s="113" t="s">
        <v>200</v>
      </c>
      <c r="D5" s="113" t="s">
        <v>6</v>
      </c>
      <c r="E5" s="113" t="s">
        <v>7</v>
      </c>
      <c r="F5" s="112" t="s">
        <v>201</v>
      </c>
      <c r="G5" s="113" t="s">
        <v>202</v>
      </c>
      <c r="H5" s="113" t="s">
        <v>203</v>
      </c>
      <c r="I5" s="125" t="s">
        <v>204</v>
      </c>
    </row>
    <row r="6" s="3" customFormat="1" ht="30.75" customHeight="1" spans="1:9">
      <c r="A6" s="113"/>
      <c r="B6" s="113"/>
      <c r="C6" s="113"/>
      <c r="D6" s="113"/>
      <c r="E6" s="113"/>
      <c r="F6" s="112"/>
      <c r="G6" s="113"/>
      <c r="H6" s="113"/>
      <c r="I6" s="126"/>
    </row>
    <row r="7" s="3" customFormat="1" ht="15.4" customHeight="1" spans="1:9">
      <c r="A7" s="112" t="s">
        <v>205</v>
      </c>
      <c r="B7" s="112" t="s">
        <v>11</v>
      </c>
      <c r="C7" s="112">
        <v>1</v>
      </c>
      <c r="D7" s="112" t="s">
        <v>205</v>
      </c>
      <c r="E7" s="112" t="s">
        <v>11</v>
      </c>
      <c r="F7" s="112">
        <v>2</v>
      </c>
      <c r="G7" s="112">
        <v>3</v>
      </c>
      <c r="H7" s="112">
        <v>4</v>
      </c>
      <c r="I7" s="112">
        <v>5</v>
      </c>
    </row>
    <row r="8" s="3" customFormat="1" ht="15.4" customHeight="1" spans="1:9">
      <c r="A8" s="114" t="s">
        <v>206</v>
      </c>
      <c r="B8" s="112" t="s">
        <v>13</v>
      </c>
      <c r="C8" s="115">
        <v>16949.18</v>
      </c>
      <c r="D8" s="116" t="s">
        <v>14</v>
      </c>
      <c r="E8" s="112">
        <v>30</v>
      </c>
      <c r="F8" s="115">
        <f>G8+H8</f>
        <v>15408.96</v>
      </c>
      <c r="G8" s="117">
        <v>15408.96</v>
      </c>
      <c r="H8" s="118">
        <v>0</v>
      </c>
      <c r="I8" s="127"/>
    </row>
    <row r="9" s="3" customFormat="1" ht="15.4" customHeight="1" spans="1:9">
      <c r="A9" s="114" t="s">
        <v>207</v>
      </c>
      <c r="B9" s="112" t="s">
        <v>16</v>
      </c>
      <c r="C9" s="115">
        <v>0</v>
      </c>
      <c r="D9" s="116" t="s">
        <v>17</v>
      </c>
      <c r="E9" s="112">
        <v>31</v>
      </c>
      <c r="F9" s="115">
        <f t="shared" ref="F9:F30" si="0">G9+H9</f>
        <v>0</v>
      </c>
      <c r="G9" s="118"/>
      <c r="H9" s="118">
        <v>0</v>
      </c>
      <c r="I9" s="128"/>
    </row>
    <row r="10" s="3" customFormat="1" ht="15.4" customHeight="1" spans="1:9">
      <c r="A10" s="114" t="s">
        <v>208</v>
      </c>
      <c r="B10" s="112" t="s">
        <v>19</v>
      </c>
      <c r="C10" s="115" t="s">
        <v>11</v>
      </c>
      <c r="D10" s="116" t="s">
        <v>20</v>
      </c>
      <c r="E10" s="112">
        <v>32</v>
      </c>
      <c r="F10" s="115">
        <f t="shared" si="0"/>
        <v>0</v>
      </c>
      <c r="G10" s="118"/>
      <c r="H10" s="118">
        <v>0</v>
      </c>
      <c r="I10" s="128"/>
    </row>
    <row r="11" s="3" customFormat="1" ht="15.4" customHeight="1" spans="1:9">
      <c r="A11" s="114" t="s">
        <v>11</v>
      </c>
      <c r="B11" s="112" t="s">
        <v>22</v>
      </c>
      <c r="C11" s="115" t="s">
        <v>11</v>
      </c>
      <c r="D11" s="116" t="s">
        <v>23</v>
      </c>
      <c r="E11" s="112">
        <v>33</v>
      </c>
      <c r="F11" s="115">
        <f t="shared" si="0"/>
        <v>0</v>
      </c>
      <c r="G11" s="118"/>
      <c r="H11" s="118">
        <v>0</v>
      </c>
      <c r="I11" s="128"/>
    </row>
    <row r="12" s="3" customFormat="1" ht="15.4" customHeight="1" spans="1:9">
      <c r="A12" s="114" t="s">
        <v>11</v>
      </c>
      <c r="B12" s="112" t="s">
        <v>25</v>
      </c>
      <c r="C12" s="115" t="s">
        <v>11</v>
      </c>
      <c r="D12" s="116" t="s">
        <v>26</v>
      </c>
      <c r="E12" s="112">
        <v>34</v>
      </c>
      <c r="F12" s="115">
        <f t="shared" si="0"/>
        <v>0</v>
      </c>
      <c r="G12" s="118"/>
      <c r="H12" s="118">
        <v>0</v>
      </c>
      <c r="I12" s="128"/>
    </row>
    <row r="13" s="3" customFormat="1" ht="15.4" customHeight="1" spans="1:9">
      <c r="A13" s="114" t="s">
        <v>11</v>
      </c>
      <c r="B13" s="112" t="s">
        <v>28</v>
      </c>
      <c r="C13" s="115"/>
      <c r="D13" s="116" t="s">
        <v>29</v>
      </c>
      <c r="E13" s="112">
        <v>35</v>
      </c>
      <c r="F13" s="115">
        <f t="shared" si="0"/>
        <v>0</v>
      </c>
      <c r="G13" s="118"/>
      <c r="H13" s="118">
        <v>0</v>
      </c>
      <c r="I13" s="128"/>
    </row>
    <row r="14" s="3" customFormat="1" ht="15.4" customHeight="1" spans="1:9">
      <c r="A14" s="114" t="s">
        <v>11</v>
      </c>
      <c r="B14" s="112" t="s">
        <v>31</v>
      </c>
      <c r="C14" s="115" t="s">
        <v>11</v>
      </c>
      <c r="D14" s="116" t="s">
        <v>32</v>
      </c>
      <c r="E14" s="112">
        <v>36</v>
      </c>
      <c r="F14" s="115">
        <f t="shared" si="0"/>
        <v>0</v>
      </c>
      <c r="G14" s="118"/>
      <c r="H14" s="118">
        <v>0</v>
      </c>
      <c r="I14" s="128"/>
    </row>
    <row r="15" s="3" customFormat="1" ht="15.4" customHeight="1" spans="1:9">
      <c r="A15" s="114" t="s">
        <v>11</v>
      </c>
      <c r="B15" s="112" t="s">
        <v>34</v>
      </c>
      <c r="C15" s="115" t="s">
        <v>11</v>
      </c>
      <c r="D15" s="116" t="s">
        <v>35</v>
      </c>
      <c r="E15" s="112">
        <v>37</v>
      </c>
      <c r="F15" s="115">
        <f t="shared" si="0"/>
        <v>1551.06</v>
      </c>
      <c r="G15" s="115">
        <v>1551.06</v>
      </c>
      <c r="H15" s="118">
        <v>0</v>
      </c>
      <c r="I15" s="128"/>
    </row>
    <row r="16" s="3" customFormat="1" ht="15.4" customHeight="1" spans="1:9">
      <c r="A16" s="114" t="s">
        <v>11</v>
      </c>
      <c r="B16" s="112" t="s">
        <v>36</v>
      </c>
      <c r="C16" s="115" t="s">
        <v>11</v>
      </c>
      <c r="D16" s="116" t="s">
        <v>37</v>
      </c>
      <c r="E16" s="112">
        <v>38</v>
      </c>
      <c r="F16" s="115">
        <f t="shared" si="0"/>
        <v>46.54</v>
      </c>
      <c r="G16" s="115">
        <v>46.54</v>
      </c>
      <c r="H16" s="118">
        <v>0</v>
      </c>
      <c r="I16" s="128"/>
    </row>
    <row r="17" s="3" customFormat="1" ht="15.4" customHeight="1" spans="1:9">
      <c r="A17" s="114" t="s">
        <v>11</v>
      </c>
      <c r="B17" s="112" t="s">
        <v>38</v>
      </c>
      <c r="C17" s="115" t="s">
        <v>11</v>
      </c>
      <c r="D17" s="116" t="s">
        <v>39</v>
      </c>
      <c r="E17" s="112">
        <v>39</v>
      </c>
      <c r="F17" s="115">
        <f t="shared" si="0"/>
        <v>0</v>
      </c>
      <c r="G17" s="115"/>
      <c r="H17" s="118">
        <v>0</v>
      </c>
      <c r="I17" s="128"/>
    </row>
    <row r="18" s="3" customFormat="1" ht="15.4" customHeight="1" spans="1:9">
      <c r="A18" s="114" t="s">
        <v>11</v>
      </c>
      <c r="B18" s="112" t="s">
        <v>40</v>
      </c>
      <c r="C18" s="115" t="s">
        <v>11</v>
      </c>
      <c r="D18" s="116" t="s">
        <v>41</v>
      </c>
      <c r="E18" s="112">
        <v>40</v>
      </c>
      <c r="F18" s="115">
        <f t="shared" si="0"/>
        <v>0</v>
      </c>
      <c r="G18" s="115"/>
      <c r="H18" s="118">
        <v>0</v>
      </c>
      <c r="I18" s="128"/>
    </row>
    <row r="19" s="3" customFormat="1" ht="15.4" customHeight="1" spans="1:9">
      <c r="A19" s="114" t="s">
        <v>11</v>
      </c>
      <c r="B19" s="112" t="s">
        <v>42</v>
      </c>
      <c r="C19" s="115" t="s">
        <v>11</v>
      </c>
      <c r="D19" s="116" t="s">
        <v>43</v>
      </c>
      <c r="E19" s="112">
        <v>41</v>
      </c>
      <c r="F19" s="115">
        <f t="shared" si="0"/>
        <v>0</v>
      </c>
      <c r="G19" s="115">
        <v>0</v>
      </c>
      <c r="H19" s="118">
        <v>0</v>
      </c>
      <c r="I19" s="128"/>
    </row>
    <row r="20" s="3" customFormat="1" ht="15.4" customHeight="1" spans="1:9">
      <c r="A20" s="114" t="s">
        <v>11</v>
      </c>
      <c r="B20" s="112" t="s">
        <v>44</v>
      </c>
      <c r="C20" s="115" t="s">
        <v>11</v>
      </c>
      <c r="D20" s="116" t="s">
        <v>45</v>
      </c>
      <c r="E20" s="112">
        <v>42</v>
      </c>
      <c r="F20" s="115">
        <f t="shared" si="0"/>
        <v>0</v>
      </c>
      <c r="G20" s="118">
        <v>0</v>
      </c>
      <c r="H20" s="118">
        <v>0</v>
      </c>
      <c r="I20" s="128"/>
    </row>
    <row r="21" s="3" customFormat="1" ht="15.4" customHeight="1" spans="1:9">
      <c r="A21" s="114" t="s">
        <v>11</v>
      </c>
      <c r="B21" s="112" t="s">
        <v>46</v>
      </c>
      <c r="C21" s="115" t="s">
        <v>11</v>
      </c>
      <c r="D21" s="116" t="s">
        <v>47</v>
      </c>
      <c r="E21" s="112">
        <v>43</v>
      </c>
      <c r="F21" s="115">
        <f t="shared" si="0"/>
        <v>0</v>
      </c>
      <c r="G21" s="118">
        <v>0</v>
      </c>
      <c r="H21" s="118">
        <v>0</v>
      </c>
      <c r="I21" s="128"/>
    </row>
    <row r="22" s="3" customFormat="1" ht="15.4" customHeight="1" spans="1:9">
      <c r="A22" s="114" t="s">
        <v>11</v>
      </c>
      <c r="B22" s="112" t="s">
        <v>48</v>
      </c>
      <c r="C22" s="115" t="s">
        <v>11</v>
      </c>
      <c r="D22" s="116" t="s">
        <v>49</v>
      </c>
      <c r="E22" s="112">
        <v>44</v>
      </c>
      <c r="F22" s="115">
        <f t="shared" si="0"/>
        <v>0</v>
      </c>
      <c r="G22" s="118">
        <v>0</v>
      </c>
      <c r="H22" s="118">
        <v>0</v>
      </c>
      <c r="I22" s="128"/>
    </row>
    <row r="23" s="3" customFormat="1" ht="15.4" customHeight="1" spans="1:9">
      <c r="A23" s="114" t="s">
        <v>11</v>
      </c>
      <c r="B23" s="112" t="s">
        <v>50</v>
      </c>
      <c r="C23" s="115" t="s">
        <v>11</v>
      </c>
      <c r="D23" s="116" t="s">
        <v>51</v>
      </c>
      <c r="E23" s="112">
        <v>45</v>
      </c>
      <c r="F23" s="115">
        <f t="shared" si="0"/>
        <v>0</v>
      </c>
      <c r="G23" s="118">
        <v>0</v>
      </c>
      <c r="H23" s="118">
        <v>0</v>
      </c>
      <c r="I23" s="128"/>
    </row>
    <row r="24" s="3" customFormat="1" ht="15.4" customHeight="1" spans="1:9">
      <c r="A24" s="114" t="s">
        <v>11</v>
      </c>
      <c r="B24" s="112" t="s">
        <v>52</v>
      </c>
      <c r="C24" s="115" t="s">
        <v>11</v>
      </c>
      <c r="D24" s="116" t="s">
        <v>53</v>
      </c>
      <c r="E24" s="112">
        <v>46</v>
      </c>
      <c r="F24" s="115">
        <f t="shared" si="0"/>
        <v>0</v>
      </c>
      <c r="G24" s="118">
        <v>0</v>
      </c>
      <c r="H24" s="118">
        <v>0</v>
      </c>
      <c r="I24" s="128"/>
    </row>
    <row r="25" s="3" customFormat="1" ht="15.4" customHeight="1" spans="1:9">
      <c r="A25" s="114" t="s">
        <v>11</v>
      </c>
      <c r="B25" s="112" t="s">
        <v>54</v>
      </c>
      <c r="C25" s="115" t="s">
        <v>11</v>
      </c>
      <c r="D25" s="116" t="s">
        <v>55</v>
      </c>
      <c r="E25" s="112">
        <v>47</v>
      </c>
      <c r="F25" s="115">
        <f t="shared" si="0"/>
        <v>0</v>
      </c>
      <c r="G25" s="118">
        <v>0</v>
      </c>
      <c r="H25" s="118">
        <v>0</v>
      </c>
      <c r="I25" s="128"/>
    </row>
    <row r="26" s="3" customFormat="1" ht="15.4" customHeight="1" spans="1:9">
      <c r="A26" s="114" t="s">
        <v>11</v>
      </c>
      <c r="B26" s="112" t="s">
        <v>56</v>
      </c>
      <c r="C26" s="115" t="s">
        <v>11</v>
      </c>
      <c r="D26" s="116" t="s">
        <v>57</v>
      </c>
      <c r="E26" s="112">
        <v>48</v>
      </c>
      <c r="F26" s="117">
        <f t="shared" si="0"/>
        <v>614.52</v>
      </c>
      <c r="G26" s="117">
        <v>614.52</v>
      </c>
      <c r="H26" s="118">
        <v>0</v>
      </c>
      <c r="I26" s="128"/>
    </row>
    <row r="27" s="3" customFormat="1" ht="15.4" customHeight="1" spans="1:9">
      <c r="A27" s="114" t="s">
        <v>11</v>
      </c>
      <c r="B27" s="112" t="s">
        <v>58</v>
      </c>
      <c r="C27" s="115" t="s">
        <v>11</v>
      </c>
      <c r="D27" s="119" t="s">
        <v>59</v>
      </c>
      <c r="E27" s="112">
        <v>49</v>
      </c>
      <c r="F27" s="117">
        <f t="shared" si="0"/>
        <v>0</v>
      </c>
      <c r="G27" s="118"/>
      <c r="H27" s="118">
        <v>0</v>
      </c>
      <c r="I27" s="128"/>
    </row>
    <row r="28" s="3" customFormat="1" ht="15.4" customHeight="1" spans="1:9">
      <c r="A28" s="114" t="s">
        <v>11</v>
      </c>
      <c r="B28" s="112" t="s">
        <v>60</v>
      </c>
      <c r="C28" s="115" t="s">
        <v>11</v>
      </c>
      <c r="D28" s="119" t="s">
        <v>61</v>
      </c>
      <c r="E28" s="112">
        <v>50</v>
      </c>
      <c r="F28" s="115">
        <f t="shared" si="0"/>
        <v>0</v>
      </c>
      <c r="G28" s="115"/>
      <c r="H28" s="118">
        <v>0</v>
      </c>
      <c r="I28" s="128"/>
    </row>
    <row r="29" s="3" customFormat="1" ht="15.4" customHeight="1" spans="1:9">
      <c r="A29" s="114" t="s">
        <v>11</v>
      </c>
      <c r="B29" s="112" t="s">
        <v>62</v>
      </c>
      <c r="C29" s="115" t="s">
        <v>11</v>
      </c>
      <c r="D29" s="119" t="s">
        <v>63</v>
      </c>
      <c r="E29" s="112">
        <v>51</v>
      </c>
      <c r="F29" s="115">
        <f t="shared" si="0"/>
        <v>0</v>
      </c>
      <c r="G29" s="115"/>
      <c r="H29" s="118">
        <v>0</v>
      </c>
      <c r="I29" s="128"/>
    </row>
    <row r="30" s="3" customFormat="1" ht="15.4" customHeight="1" spans="1:9">
      <c r="A30" s="114" t="s">
        <v>11</v>
      </c>
      <c r="B30" s="112" t="s">
        <v>64</v>
      </c>
      <c r="C30" s="115" t="s">
        <v>11</v>
      </c>
      <c r="D30" s="119" t="s">
        <v>65</v>
      </c>
      <c r="E30" s="112">
        <v>52</v>
      </c>
      <c r="F30" s="115">
        <f t="shared" si="0"/>
        <v>0</v>
      </c>
      <c r="G30" s="118">
        <v>0</v>
      </c>
      <c r="H30" s="118">
        <v>0</v>
      </c>
      <c r="I30" s="128"/>
    </row>
    <row r="31" s="3" customFormat="1" ht="15.4" customHeight="1" spans="1:9">
      <c r="A31" s="120" t="s">
        <v>66</v>
      </c>
      <c r="B31" s="112" t="s">
        <v>67</v>
      </c>
      <c r="C31" s="115">
        <f>SUM(C8:C30)</f>
        <v>16949.18</v>
      </c>
      <c r="D31" s="121" t="s">
        <v>71</v>
      </c>
      <c r="E31" s="112">
        <v>53</v>
      </c>
      <c r="F31" s="115">
        <f>SUM(F8:F30)</f>
        <v>17621.08</v>
      </c>
      <c r="G31" s="115">
        <f>SUM(G8:G30)</f>
        <v>17621.08</v>
      </c>
      <c r="H31" s="118">
        <v>0</v>
      </c>
      <c r="I31" s="128"/>
    </row>
    <row r="32" s="3" customFormat="1" ht="15.4" customHeight="1" spans="1:9">
      <c r="A32" s="114" t="s">
        <v>209</v>
      </c>
      <c r="B32" s="112" t="s">
        <v>70</v>
      </c>
      <c r="C32" s="115">
        <f>C33</f>
        <v>1773.21</v>
      </c>
      <c r="D32" s="122" t="s">
        <v>210</v>
      </c>
      <c r="E32" s="112">
        <v>54</v>
      </c>
      <c r="F32" s="115">
        <f>G32+H32</f>
        <v>1101.31</v>
      </c>
      <c r="G32" s="115">
        <f>C31+C32-G31</f>
        <v>1101.31</v>
      </c>
      <c r="H32" s="118">
        <v>0</v>
      </c>
      <c r="I32" s="128"/>
    </row>
    <row r="33" s="3" customFormat="1" ht="15.4" customHeight="1" spans="1:9">
      <c r="A33" s="114" t="s">
        <v>211</v>
      </c>
      <c r="B33" s="112" t="s">
        <v>73</v>
      </c>
      <c r="C33" s="117">
        <v>1773.21</v>
      </c>
      <c r="D33" s="122" t="s">
        <v>11</v>
      </c>
      <c r="E33" s="112">
        <v>55</v>
      </c>
      <c r="F33" s="115" t="s">
        <v>11</v>
      </c>
      <c r="G33" s="123" t="s">
        <v>11</v>
      </c>
      <c r="H33" s="123" t="s">
        <v>11</v>
      </c>
      <c r="I33" s="128"/>
    </row>
    <row r="34" s="3" customFormat="1" ht="15.4" customHeight="1" spans="1:9">
      <c r="A34" s="114" t="s">
        <v>212</v>
      </c>
      <c r="B34" s="112" t="s">
        <v>75</v>
      </c>
      <c r="C34" s="118">
        <v>0</v>
      </c>
      <c r="D34" s="114" t="s">
        <v>11</v>
      </c>
      <c r="E34" s="112">
        <v>56</v>
      </c>
      <c r="F34" s="115" t="s">
        <v>11</v>
      </c>
      <c r="G34" s="123" t="s">
        <v>11</v>
      </c>
      <c r="H34" s="123" t="s">
        <v>11</v>
      </c>
      <c r="I34" s="128"/>
    </row>
    <row r="35" s="3" customFormat="1" ht="15.4" customHeight="1" spans="1:9">
      <c r="A35" s="114" t="s">
        <v>213</v>
      </c>
      <c r="B35" s="112" t="s">
        <v>78</v>
      </c>
      <c r="C35" s="118"/>
      <c r="D35" s="114"/>
      <c r="E35" s="112">
        <v>57</v>
      </c>
      <c r="F35" s="115"/>
      <c r="G35" s="123"/>
      <c r="H35" s="123"/>
      <c r="I35" s="128"/>
    </row>
    <row r="36" s="3" customFormat="1" spans="1:9">
      <c r="A36" s="120" t="s">
        <v>77</v>
      </c>
      <c r="B36" s="112" t="s">
        <v>214</v>
      </c>
      <c r="C36" s="115">
        <f>C31+C32</f>
        <v>18722.39</v>
      </c>
      <c r="D36" s="120" t="s">
        <v>77</v>
      </c>
      <c r="E36" s="112">
        <v>58</v>
      </c>
      <c r="F36" s="115">
        <f>F32+F31</f>
        <v>18722.39</v>
      </c>
      <c r="G36" s="115">
        <f>G32+G31</f>
        <v>18722.39</v>
      </c>
      <c r="H36" s="118">
        <v>0</v>
      </c>
      <c r="I36" s="128"/>
    </row>
    <row r="37" s="56" customFormat="1" ht="15.4" customHeight="1" spans="1:8">
      <c r="A37" s="86" t="s">
        <v>215</v>
      </c>
      <c r="B37" s="86"/>
      <c r="C37" s="86"/>
      <c r="D37" s="86"/>
      <c r="E37" s="86"/>
      <c r="F37" s="86"/>
      <c r="G37" s="86"/>
      <c r="H37" s="86"/>
    </row>
    <row r="38" s="56" customFormat="1" ht="12" spans="1:3">
      <c r="A38" s="124" t="s">
        <v>216</v>
      </c>
      <c r="B38" s="124"/>
      <c r="C38" s="124"/>
    </row>
  </sheetData>
  <mergeCells count="16">
    <mergeCell ref="A1:H1"/>
    <mergeCell ref="H2:I2"/>
    <mergeCell ref="H3:I3"/>
    <mergeCell ref="A4:C4"/>
    <mergeCell ref="D4:I4"/>
    <mergeCell ref="A37:H37"/>
    <mergeCell ref="A38:C38"/>
    <mergeCell ref="A5:A6"/>
    <mergeCell ref="B5:B6"/>
    <mergeCell ref="C5:C6"/>
    <mergeCell ref="D5:D6"/>
    <mergeCell ref="E5:E6"/>
    <mergeCell ref="F5:F6"/>
    <mergeCell ref="G5:G6"/>
    <mergeCell ref="H5:H6"/>
    <mergeCell ref="I5:I6"/>
  </mergeCells>
  <printOptions horizontalCentered="1"/>
  <pageMargins left="0.554861111111111" right="0.554861111111111" top="0.409027777777778" bottom="0.409027777777778" header="0.5" footer="0.5"/>
  <pageSetup paperSize="9" scale="85"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1"/>
  <sheetViews>
    <sheetView showZeros="0" topLeftCell="A34" workbookViewId="0">
      <selection activeCell="D11" sqref="D11:F58"/>
    </sheetView>
  </sheetViews>
  <sheetFormatPr defaultColWidth="8" defaultRowHeight="13.5" outlineLevelCol="5"/>
  <cols>
    <col min="1" max="1" width="9.375" style="3" customWidth="1"/>
    <col min="2" max="2" width="6.375" style="3" customWidth="1"/>
    <col min="3" max="3" width="40" style="3" customWidth="1"/>
    <col min="4" max="6" width="30.75" style="3" customWidth="1"/>
    <col min="7" max="16368" width="8" style="3"/>
  </cols>
  <sheetData>
    <row r="1" s="3" customFormat="1" ht="27" spans="1:6">
      <c r="A1" s="20" t="s">
        <v>217</v>
      </c>
      <c r="B1" s="20"/>
      <c r="C1" s="20"/>
      <c r="D1" s="20"/>
      <c r="E1" s="20"/>
      <c r="F1" s="20"/>
    </row>
    <row r="2" s="3" customFormat="1" ht="18" customHeight="1" spans="6:6">
      <c r="F2" s="91" t="s">
        <v>218</v>
      </c>
    </row>
    <row r="3" s="90" customFormat="1" ht="17" customHeight="1" spans="1:6">
      <c r="A3" s="92" t="s">
        <v>2</v>
      </c>
      <c r="D3" s="93"/>
      <c r="F3" s="94" t="s">
        <v>3</v>
      </c>
    </row>
    <row r="4" s="3" customFormat="1" ht="24" customHeight="1" spans="1:6">
      <c r="A4" s="95" t="s">
        <v>6</v>
      </c>
      <c r="B4" s="95"/>
      <c r="C4" s="95"/>
      <c r="D4" s="95" t="s">
        <v>219</v>
      </c>
      <c r="E4" s="95"/>
      <c r="F4" s="95"/>
    </row>
    <row r="5" s="3" customFormat="1" ht="15.4" customHeight="1" spans="1:6">
      <c r="A5" s="95" t="s">
        <v>90</v>
      </c>
      <c r="B5" s="95"/>
      <c r="C5" s="95" t="s">
        <v>91</v>
      </c>
      <c r="D5" s="95" t="s">
        <v>201</v>
      </c>
      <c r="E5" s="95" t="s">
        <v>145</v>
      </c>
      <c r="F5" s="95" t="s">
        <v>146</v>
      </c>
    </row>
    <row r="6" s="3" customFormat="1" ht="13.9" customHeight="1" spans="1:6">
      <c r="A6" s="95"/>
      <c r="B6" s="95"/>
      <c r="C6" s="95"/>
      <c r="D6" s="95"/>
      <c r="E6" s="95"/>
      <c r="F6" s="95"/>
    </row>
    <row r="7" s="3" customFormat="1" ht="30.75" customHeight="1" spans="1:6">
      <c r="A7" s="95"/>
      <c r="B7" s="95"/>
      <c r="C7" s="95"/>
      <c r="D7" s="95"/>
      <c r="E7" s="95"/>
      <c r="F7" s="95"/>
    </row>
    <row r="8" s="3" customFormat="1" ht="14" customHeight="1" spans="1:6">
      <c r="A8" s="96" t="s">
        <v>10</v>
      </c>
      <c r="B8" s="97"/>
      <c r="C8" s="98"/>
      <c r="D8" s="99">
        <v>1</v>
      </c>
      <c r="E8" s="99">
        <v>2</v>
      </c>
      <c r="F8" s="99">
        <v>3</v>
      </c>
    </row>
    <row r="9" s="3" customFormat="1" ht="14" customHeight="1" spans="1:6">
      <c r="A9" s="96" t="s">
        <v>92</v>
      </c>
      <c r="B9" s="97"/>
      <c r="C9" s="98"/>
      <c r="D9" s="100">
        <f t="shared" ref="D9:D20" si="0">E9+F9</f>
        <v>17621.08</v>
      </c>
      <c r="E9" s="101">
        <f>E10+E40+E43+E51+E56</f>
        <v>10224.14</v>
      </c>
      <c r="F9" s="101">
        <f>F10+F40+F43+F51+F56</f>
        <v>7396.94</v>
      </c>
    </row>
    <row r="10" s="3" customFormat="1" ht="14" customHeight="1" spans="1:6">
      <c r="A10" s="102">
        <v>201</v>
      </c>
      <c r="B10" s="103"/>
      <c r="C10" s="104" t="s">
        <v>93</v>
      </c>
      <c r="D10" s="105">
        <f t="shared" si="0"/>
        <v>15408.96</v>
      </c>
      <c r="E10" s="100">
        <f>E11+E13+E16+E21+E23+E25+E38</f>
        <v>8048.65</v>
      </c>
      <c r="F10" s="100">
        <f>F11+F13+F16+F23+F25+F21</f>
        <v>7360.31</v>
      </c>
    </row>
    <row r="11" s="3" customFormat="1" ht="14" customHeight="1" spans="1:6">
      <c r="A11" s="106" t="s">
        <v>94</v>
      </c>
      <c r="B11" s="107"/>
      <c r="C11" s="104" t="s">
        <v>95</v>
      </c>
      <c r="D11" s="101">
        <f t="shared" si="0"/>
        <v>0.78</v>
      </c>
      <c r="E11" s="101">
        <v>0.78</v>
      </c>
      <c r="F11" s="101"/>
    </row>
    <row r="12" s="3" customFormat="1" ht="14" customHeight="1" spans="1:6">
      <c r="A12" s="106" t="s">
        <v>150</v>
      </c>
      <c r="B12" s="107"/>
      <c r="C12" s="104" t="s">
        <v>96</v>
      </c>
      <c r="D12" s="101">
        <f t="shared" si="0"/>
        <v>0.78</v>
      </c>
      <c r="E12" s="101">
        <v>0.78</v>
      </c>
      <c r="F12" s="101">
        <v>0</v>
      </c>
    </row>
    <row r="13" s="3" customFormat="1" ht="14" customHeight="1" spans="1:6">
      <c r="A13" s="106" t="s">
        <v>151</v>
      </c>
      <c r="B13" s="107"/>
      <c r="C13" s="104" t="s">
        <v>97</v>
      </c>
      <c r="D13" s="101">
        <f t="shared" si="0"/>
        <v>1.99</v>
      </c>
      <c r="E13" s="101">
        <v>0</v>
      </c>
      <c r="F13" s="101">
        <v>1.99</v>
      </c>
    </row>
    <row r="14" s="3" customFormat="1" ht="14" customHeight="1" spans="1:6">
      <c r="A14" s="106" t="s">
        <v>152</v>
      </c>
      <c r="B14" s="107"/>
      <c r="C14" s="104" t="s">
        <v>98</v>
      </c>
      <c r="D14" s="101">
        <f t="shared" si="0"/>
        <v>1.7</v>
      </c>
      <c r="E14" s="101">
        <v>0</v>
      </c>
      <c r="F14" s="101">
        <v>1.7</v>
      </c>
    </row>
    <row r="15" s="3" customFormat="1" ht="14" customHeight="1" spans="1:6">
      <c r="A15" s="106" t="s">
        <v>153</v>
      </c>
      <c r="B15" s="107"/>
      <c r="C15" s="104" t="s">
        <v>154</v>
      </c>
      <c r="D15" s="101">
        <f t="shared" si="0"/>
        <v>0.29</v>
      </c>
      <c r="E15" s="101">
        <v>0</v>
      </c>
      <c r="F15" s="101">
        <v>0.29</v>
      </c>
    </row>
    <row r="16" s="3" customFormat="1" ht="14" customHeight="1" spans="1:6">
      <c r="A16" s="106" t="s">
        <v>155</v>
      </c>
      <c r="B16" s="107"/>
      <c r="C16" s="104" t="s">
        <v>99</v>
      </c>
      <c r="D16" s="101">
        <f t="shared" si="0"/>
        <v>204.31</v>
      </c>
      <c r="E16" s="101">
        <f>SUM(E17:E20)</f>
        <v>201.31</v>
      </c>
      <c r="F16" s="101">
        <f>SUM(F17:F20)</f>
        <v>3</v>
      </c>
    </row>
    <row r="17" s="3" customFormat="1" ht="14" customHeight="1" spans="1:6">
      <c r="A17" s="106" t="s">
        <v>156</v>
      </c>
      <c r="B17" s="107"/>
      <c r="C17" s="104" t="s">
        <v>100</v>
      </c>
      <c r="D17" s="101">
        <f t="shared" si="0"/>
        <v>122.09</v>
      </c>
      <c r="E17" s="101">
        <v>122.09</v>
      </c>
      <c r="F17" s="101">
        <v>0</v>
      </c>
    </row>
    <row r="18" s="3" customFormat="1" ht="14" customHeight="1" spans="1:6">
      <c r="A18" s="106" t="s">
        <v>157</v>
      </c>
      <c r="B18" s="107"/>
      <c r="C18" s="104" t="s">
        <v>98</v>
      </c>
      <c r="D18" s="101">
        <f t="shared" si="0"/>
        <v>3.5</v>
      </c>
      <c r="E18" s="101">
        <v>0.5</v>
      </c>
      <c r="F18" s="101">
        <v>3</v>
      </c>
    </row>
    <row r="19" s="3" customFormat="1" ht="14" customHeight="1" spans="1:6">
      <c r="A19" s="106" t="s">
        <v>158</v>
      </c>
      <c r="B19" s="107"/>
      <c r="C19" s="104" t="s">
        <v>101</v>
      </c>
      <c r="D19" s="101">
        <f t="shared" si="0"/>
        <v>12.8</v>
      </c>
      <c r="E19" s="101">
        <v>12.8</v>
      </c>
      <c r="F19" s="101">
        <v>0</v>
      </c>
    </row>
    <row r="20" s="3" customFormat="1" ht="14" customHeight="1" spans="1:6">
      <c r="A20" s="106" t="s">
        <v>159</v>
      </c>
      <c r="B20" s="107"/>
      <c r="C20" s="104" t="s">
        <v>102</v>
      </c>
      <c r="D20" s="101">
        <f t="shared" si="0"/>
        <v>65.92</v>
      </c>
      <c r="E20" s="101">
        <f>65.93-0.01</f>
        <v>65.92</v>
      </c>
      <c r="F20" s="101">
        <v>0</v>
      </c>
    </row>
    <row r="21" s="3" customFormat="1" ht="14" customHeight="1" spans="1:6">
      <c r="A21" s="106" t="s">
        <v>160</v>
      </c>
      <c r="B21" s="107"/>
      <c r="C21" s="104" t="s">
        <v>103</v>
      </c>
      <c r="D21" s="101">
        <f t="shared" ref="D21:D58" si="1">E21+F21</f>
        <v>20</v>
      </c>
      <c r="E21" s="101">
        <v>0</v>
      </c>
      <c r="F21" s="101">
        <f>F22</f>
        <v>20</v>
      </c>
    </row>
    <row r="22" s="3" customFormat="1" ht="14" customHeight="1" spans="1:6">
      <c r="A22" s="106" t="s">
        <v>161</v>
      </c>
      <c r="B22" s="107"/>
      <c r="C22" s="104" t="s">
        <v>104</v>
      </c>
      <c r="D22" s="101">
        <f t="shared" si="1"/>
        <v>20</v>
      </c>
      <c r="E22" s="101">
        <v>0</v>
      </c>
      <c r="F22" s="101">
        <v>20</v>
      </c>
    </row>
    <row r="23" s="3" customFormat="1" ht="14" customHeight="1" spans="1:6">
      <c r="A23" s="106" t="s">
        <v>162</v>
      </c>
      <c r="B23" s="107"/>
      <c r="C23" s="104" t="s">
        <v>105</v>
      </c>
      <c r="D23" s="101">
        <f t="shared" si="1"/>
        <v>1.02</v>
      </c>
      <c r="E23" s="101">
        <v>0</v>
      </c>
      <c r="F23" s="101">
        <f>F24</f>
        <v>1.02</v>
      </c>
    </row>
    <row r="24" s="3" customFormat="1" ht="14" customHeight="1" spans="1:6">
      <c r="A24" s="106" t="s">
        <v>163</v>
      </c>
      <c r="B24" s="107"/>
      <c r="C24" s="104" t="s">
        <v>106</v>
      </c>
      <c r="D24" s="101">
        <f t="shared" si="1"/>
        <v>1.02</v>
      </c>
      <c r="E24" s="101">
        <v>0</v>
      </c>
      <c r="F24" s="101">
        <v>1.02</v>
      </c>
    </row>
    <row r="25" s="3" customFormat="1" ht="14" customHeight="1" spans="1:6">
      <c r="A25" s="106" t="s">
        <v>164</v>
      </c>
      <c r="B25" s="107"/>
      <c r="C25" s="104" t="s">
        <v>107</v>
      </c>
      <c r="D25" s="101">
        <f t="shared" si="1"/>
        <v>15177.02</v>
      </c>
      <c r="E25" s="101">
        <f>SUM(E26:E37)</f>
        <v>7842.72</v>
      </c>
      <c r="F25" s="101">
        <f>SUM(F26:F37)</f>
        <v>7334.3</v>
      </c>
    </row>
    <row r="26" s="3" customFormat="1" ht="14" customHeight="1" spans="1:6">
      <c r="A26" s="106" t="s">
        <v>165</v>
      </c>
      <c r="B26" s="107"/>
      <c r="C26" s="104" t="s">
        <v>100</v>
      </c>
      <c r="D26" s="101">
        <f t="shared" si="1"/>
        <v>3204.41</v>
      </c>
      <c r="E26" s="101">
        <v>3164.65</v>
      </c>
      <c r="F26" s="101">
        <v>39.76</v>
      </c>
    </row>
    <row r="27" s="3" customFormat="1" ht="14" customHeight="1" spans="1:6">
      <c r="A27" s="106" t="s">
        <v>166</v>
      </c>
      <c r="B27" s="107"/>
      <c r="C27" s="104" t="s">
        <v>98</v>
      </c>
      <c r="D27" s="101">
        <f t="shared" si="1"/>
        <v>2553.22</v>
      </c>
      <c r="E27" s="101">
        <v>2553.22</v>
      </c>
      <c r="F27" s="101">
        <v>0</v>
      </c>
    </row>
    <row r="28" s="3" customFormat="1" ht="14" customHeight="1" spans="1:6">
      <c r="A28" s="106" t="s">
        <v>167</v>
      </c>
      <c r="B28" s="107"/>
      <c r="C28" s="104" t="s">
        <v>108</v>
      </c>
      <c r="D28" s="101">
        <f t="shared" si="1"/>
        <v>1787.84</v>
      </c>
      <c r="E28" s="101">
        <v>26.17</v>
      </c>
      <c r="F28" s="101">
        <v>1761.67</v>
      </c>
    </row>
    <row r="29" s="3" customFormat="1" ht="14" customHeight="1" spans="1:6">
      <c r="A29" s="106" t="s">
        <v>168</v>
      </c>
      <c r="B29" s="107"/>
      <c r="C29" s="104" t="s">
        <v>109</v>
      </c>
      <c r="D29" s="101">
        <f t="shared" si="1"/>
        <v>459.84</v>
      </c>
      <c r="E29" s="101">
        <v>50.62</v>
      </c>
      <c r="F29" s="101">
        <v>409.22</v>
      </c>
    </row>
    <row r="30" s="3" customFormat="1" ht="14" customHeight="1" spans="1:6">
      <c r="A30" s="106" t="s">
        <v>220</v>
      </c>
      <c r="B30" s="107"/>
      <c r="C30" s="104" t="s">
        <v>221</v>
      </c>
      <c r="D30" s="101">
        <f t="shared" si="1"/>
        <v>0</v>
      </c>
      <c r="E30" s="101">
        <v>0</v>
      </c>
      <c r="F30" s="101">
        <v>0</v>
      </c>
    </row>
    <row r="31" s="3" customFormat="1" ht="14" customHeight="1" spans="1:6">
      <c r="A31" s="106" t="s">
        <v>110</v>
      </c>
      <c r="B31" s="107"/>
      <c r="C31" s="104" t="s">
        <v>111</v>
      </c>
      <c r="D31" s="101">
        <f t="shared" si="1"/>
        <v>369.3</v>
      </c>
      <c r="E31" s="101">
        <v>0</v>
      </c>
      <c r="F31" s="101">
        <v>369.3</v>
      </c>
    </row>
    <row r="32" s="3" customFormat="1" ht="14" customHeight="1" spans="1:6">
      <c r="A32" s="106" t="s">
        <v>169</v>
      </c>
      <c r="B32" s="107"/>
      <c r="C32" s="104" t="s">
        <v>112</v>
      </c>
      <c r="D32" s="101">
        <f t="shared" si="1"/>
        <v>123.94</v>
      </c>
      <c r="E32" s="101">
        <v>0</v>
      </c>
      <c r="F32" s="101">
        <v>123.94</v>
      </c>
    </row>
    <row r="33" s="3" customFormat="1" ht="14" customHeight="1" spans="1:6">
      <c r="A33" s="106" t="s">
        <v>170</v>
      </c>
      <c r="B33" s="107"/>
      <c r="C33" s="104" t="s">
        <v>113</v>
      </c>
      <c r="D33" s="101">
        <f t="shared" si="1"/>
        <v>5.6</v>
      </c>
      <c r="E33" s="101">
        <v>0</v>
      </c>
      <c r="F33" s="101">
        <v>5.6</v>
      </c>
    </row>
    <row r="34" s="3" customFormat="1" ht="14" customHeight="1" spans="1:6">
      <c r="A34" s="106" t="s">
        <v>171</v>
      </c>
      <c r="B34" s="107"/>
      <c r="C34" s="104" t="s">
        <v>114</v>
      </c>
      <c r="D34" s="101">
        <f t="shared" si="1"/>
        <v>4.11</v>
      </c>
      <c r="E34" s="101">
        <v>0</v>
      </c>
      <c r="F34" s="101">
        <v>4.11</v>
      </c>
    </row>
    <row r="35" s="3" customFormat="1" ht="14" customHeight="1" spans="1:6">
      <c r="A35" s="106" t="s">
        <v>172</v>
      </c>
      <c r="B35" s="107"/>
      <c r="C35" s="104" t="s">
        <v>115</v>
      </c>
      <c r="D35" s="101">
        <f t="shared" si="1"/>
        <v>42.16</v>
      </c>
      <c r="E35" s="101">
        <v>7</v>
      </c>
      <c r="F35" s="101">
        <v>35.16</v>
      </c>
    </row>
    <row r="36" s="3" customFormat="1" ht="14" customHeight="1" spans="1:6">
      <c r="A36" s="106" t="s">
        <v>173</v>
      </c>
      <c r="B36" s="107"/>
      <c r="C36" s="104" t="s">
        <v>102</v>
      </c>
      <c r="D36" s="101">
        <f t="shared" si="1"/>
        <v>1118.7</v>
      </c>
      <c r="E36" s="101">
        <v>907.38</v>
      </c>
      <c r="F36" s="101">
        <v>211.32</v>
      </c>
    </row>
    <row r="37" s="3" customFormat="1" ht="14" customHeight="1" spans="1:6">
      <c r="A37" s="106" t="s">
        <v>174</v>
      </c>
      <c r="B37" s="107"/>
      <c r="C37" s="104" t="s">
        <v>116</v>
      </c>
      <c r="D37" s="101">
        <f t="shared" si="1"/>
        <v>5507.9</v>
      </c>
      <c r="E37" s="101">
        <f>1133.69-0.01</f>
        <v>1133.68</v>
      </c>
      <c r="F37" s="101">
        <v>4374.22</v>
      </c>
    </row>
    <row r="38" s="3" customFormat="1" ht="14" customHeight="1" spans="1:6">
      <c r="A38" s="106" t="s">
        <v>175</v>
      </c>
      <c r="B38" s="107"/>
      <c r="C38" s="104" t="s">
        <v>176</v>
      </c>
      <c r="D38" s="101">
        <f t="shared" si="1"/>
        <v>3.84</v>
      </c>
      <c r="E38" s="101">
        <f>E39</f>
        <v>3.84</v>
      </c>
      <c r="F38" s="101">
        <v>0</v>
      </c>
    </row>
    <row r="39" s="3" customFormat="1" ht="14" customHeight="1" spans="1:6">
      <c r="A39" s="106" t="s">
        <v>177</v>
      </c>
      <c r="B39" s="107"/>
      <c r="C39" s="104" t="s">
        <v>178</v>
      </c>
      <c r="D39" s="101">
        <f t="shared" si="1"/>
        <v>3.84</v>
      </c>
      <c r="E39" s="101">
        <v>3.84</v>
      </c>
      <c r="F39" s="101">
        <v>0</v>
      </c>
    </row>
    <row r="40" s="3" customFormat="1" ht="14" customHeight="1" spans="1:6">
      <c r="A40" s="106" t="s">
        <v>117</v>
      </c>
      <c r="B40" s="107"/>
      <c r="C40" s="104" t="s">
        <v>118</v>
      </c>
      <c r="D40" s="101">
        <f t="shared" si="1"/>
        <v>0</v>
      </c>
      <c r="E40" s="101"/>
      <c r="F40" s="101"/>
    </row>
    <row r="41" s="3" customFormat="1" ht="14" customHeight="1" spans="1:6">
      <c r="A41" s="106" t="s">
        <v>119</v>
      </c>
      <c r="B41" s="107"/>
      <c r="C41" s="104" t="s">
        <v>120</v>
      </c>
      <c r="D41" s="101">
        <f t="shared" si="1"/>
        <v>0</v>
      </c>
      <c r="E41" s="101"/>
      <c r="F41" s="101"/>
    </row>
    <row r="42" s="3" customFormat="1" ht="14" customHeight="1" spans="1:6">
      <c r="A42" s="106" t="s">
        <v>121</v>
      </c>
      <c r="B42" s="107"/>
      <c r="C42" s="104" t="s">
        <v>122</v>
      </c>
      <c r="D42" s="101">
        <f t="shared" si="1"/>
        <v>0</v>
      </c>
      <c r="E42" s="101"/>
      <c r="F42" s="101"/>
    </row>
    <row r="43" s="3" customFormat="1" ht="14" customHeight="1" spans="1:6">
      <c r="A43" s="106" t="s">
        <v>179</v>
      </c>
      <c r="B43" s="107"/>
      <c r="C43" s="104" t="s">
        <v>123</v>
      </c>
      <c r="D43" s="101">
        <f t="shared" si="1"/>
        <v>1551.06</v>
      </c>
      <c r="E43" s="101">
        <f>E44+E50</f>
        <v>1551.06</v>
      </c>
      <c r="F43" s="101">
        <v>0</v>
      </c>
    </row>
    <row r="44" s="3" customFormat="1" ht="14" customHeight="1" spans="1:6">
      <c r="A44" s="106" t="s">
        <v>180</v>
      </c>
      <c r="B44" s="107"/>
      <c r="C44" s="104" t="s">
        <v>124</v>
      </c>
      <c r="D44" s="101">
        <f t="shared" si="1"/>
        <v>1539.69</v>
      </c>
      <c r="E44" s="101">
        <f>SUM(E45:E48)</f>
        <v>1539.69</v>
      </c>
      <c r="F44" s="101">
        <v>0</v>
      </c>
    </row>
    <row r="45" s="3" customFormat="1" ht="14" customHeight="1" spans="1:6">
      <c r="A45" s="106" t="s">
        <v>181</v>
      </c>
      <c r="B45" s="107"/>
      <c r="C45" s="104" t="s">
        <v>125</v>
      </c>
      <c r="D45" s="101">
        <f t="shared" si="1"/>
        <v>1307.01</v>
      </c>
      <c r="E45" s="101">
        <v>1307.01</v>
      </c>
      <c r="F45" s="101">
        <v>0</v>
      </c>
    </row>
    <row r="46" s="3" customFormat="1" ht="14" customHeight="1" spans="1:6">
      <c r="A46" s="106" t="s">
        <v>182</v>
      </c>
      <c r="B46" s="107"/>
      <c r="C46" s="104" t="s">
        <v>126</v>
      </c>
      <c r="D46" s="101">
        <f t="shared" si="1"/>
        <v>216.1</v>
      </c>
      <c r="E46" s="101">
        <v>216.1</v>
      </c>
      <c r="F46" s="101">
        <v>0</v>
      </c>
    </row>
    <row r="47" s="3" customFormat="1" ht="14" customHeight="1" spans="1:6">
      <c r="A47" s="106" t="s">
        <v>183</v>
      </c>
      <c r="B47" s="107"/>
      <c r="C47" s="104" t="s">
        <v>127</v>
      </c>
      <c r="D47" s="101">
        <f t="shared" si="1"/>
        <v>9.17</v>
      </c>
      <c r="E47" s="101">
        <v>9.17</v>
      </c>
      <c r="F47" s="101">
        <v>0</v>
      </c>
    </row>
    <row r="48" s="3" customFormat="1" ht="14" customHeight="1" spans="1:6">
      <c r="A48" s="106" t="s">
        <v>184</v>
      </c>
      <c r="B48" s="107"/>
      <c r="C48" s="104" t="s">
        <v>128</v>
      </c>
      <c r="D48" s="101">
        <f t="shared" si="1"/>
        <v>7.41</v>
      </c>
      <c r="E48" s="101">
        <v>7.41</v>
      </c>
      <c r="F48" s="101"/>
    </row>
    <row r="49" s="3" customFormat="1" ht="14" customHeight="1" spans="1:6">
      <c r="A49" s="106" t="s">
        <v>131</v>
      </c>
      <c r="B49" s="107"/>
      <c r="C49" s="104" t="s">
        <v>132</v>
      </c>
      <c r="D49" s="101">
        <f t="shared" si="1"/>
        <v>11.37</v>
      </c>
      <c r="E49" s="101">
        <f>E50</f>
        <v>11.37</v>
      </c>
      <c r="F49" s="101"/>
    </row>
    <row r="50" s="3" customFormat="1" ht="14" customHeight="1" spans="1:6">
      <c r="A50" s="106" t="s">
        <v>133</v>
      </c>
      <c r="B50" s="107"/>
      <c r="C50" s="104" t="s">
        <v>134</v>
      </c>
      <c r="D50" s="101">
        <f t="shared" si="1"/>
        <v>11.37</v>
      </c>
      <c r="E50" s="101">
        <v>11.37</v>
      </c>
      <c r="F50" s="101"/>
    </row>
    <row r="51" s="3" customFormat="1" ht="14" customHeight="1" spans="1:6">
      <c r="A51" s="106" t="s">
        <v>187</v>
      </c>
      <c r="B51" s="107"/>
      <c r="C51" s="104" t="s">
        <v>135</v>
      </c>
      <c r="D51" s="101">
        <f t="shared" si="1"/>
        <v>46.54</v>
      </c>
      <c r="E51" s="101">
        <f>E52</f>
        <v>9.91</v>
      </c>
      <c r="F51" s="101">
        <f>F52+F54</f>
        <v>36.63</v>
      </c>
    </row>
    <row r="52" s="3" customFormat="1" ht="14" customHeight="1" spans="1:6">
      <c r="A52" s="106" t="s">
        <v>188</v>
      </c>
      <c r="B52" s="107"/>
      <c r="C52" s="104" t="s">
        <v>136</v>
      </c>
      <c r="D52" s="101">
        <f t="shared" si="1"/>
        <v>9.91</v>
      </c>
      <c r="E52" s="101">
        <f>E53</f>
        <v>9.91</v>
      </c>
      <c r="F52" s="101">
        <v>0</v>
      </c>
    </row>
    <row r="53" s="3" customFormat="1" ht="14" customHeight="1" spans="1:6">
      <c r="A53" s="106">
        <v>2100410</v>
      </c>
      <c r="B53" s="107"/>
      <c r="C53" s="104" t="s">
        <v>137</v>
      </c>
      <c r="D53" s="101">
        <f t="shared" si="1"/>
        <v>9.91</v>
      </c>
      <c r="E53" s="101">
        <v>9.91</v>
      </c>
      <c r="F53" s="101">
        <v>0</v>
      </c>
    </row>
    <row r="54" s="3" customFormat="1" ht="14" customHeight="1" spans="1:6">
      <c r="A54" s="106" t="s">
        <v>189</v>
      </c>
      <c r="B54" s="107"/>
      <c r="C54" s="104" t="s">
        <v>190</v>
      </c>
      <c r="D54" s="101">
        <f t="shared" si="1"/>
        <v>36.63</v>
      </c>
      <c r="E54" s="101"/>
      <c r="F54" s="101">
        <f>F55</f>
        <v>36.63</v>
      </c>
    </row>
    <row r="55" s="3" customFormat="1" ht="14" customHeight="1" spans="1:6">
      <c r="A55" s="106" t="s">
        <v>191</v>
      </c>
      <c r="B55" s="107"/>
      <c r="C55" s="104" t="s">
        <v>192</v>
      </c>
      <c r="D55" s="101">
        <f t="shared" si="1"/>
        <v>36.63</v>
      </c>
      <c r="E55" s="101"/>
      <c r="F55" s="101">
        <v>36.63</v>
      </c>
    </row>
    <row r="56" s="3" customFormat="1" ht="14" customHeight="1" spans="1:6">
      <c r="A56" s="106">
        <v>221</v>
      </c>
      <c r="B56" s="107"/>
      <c r="C56" s="104" t="s">
        <v>138</v>
      </c>
      <c r="D56" s="101">
        <f t="shared" si="1"/>
        <v>614.52</v>
      </c>
      <c r="E56" s="101">
        <f>E57</f>
        <v>614.52</v>
      </c>
      <c r="F56" s="101">
        <v>0</v>
      </c>
    </row>
    <row r="57" s="3" customFormat="1" ht="14" customHeight="1" spans="1:6">
      <c r="A57" s="106">
        <v>22102</v>
      </c>
      <c r="B57" s="107"/>
      <c r="C57" s="104" t="s">
        <v>139</v>
      </c>
      <c r="D57" s="101">
        <f t="shared" si="1"/>
        <v>614.52</v>
      </c>
      <c r="E57" s="101">
        <f>E58</f>
        <v>614.52</v>
      </c>
      <c r="F57" s="101">
        <v>0</v>
      </c>
    </row>
    <row r="58" s="3" customFormat="1" ht="14" customHeight="1" spans="1:6">
      <c r="A58" s="106">
        <v>2210201</v>
      </c>
      <c r="B58" s="107"/>
      <c r="C58" s="104" t="s">
        <v>140</v>
      </c>
      <c r="D58" s="101">
        <f t="shared" si="1"/>
        <v>614.52</v>
      </c>
      <c r="E58" s="101">
        <v>614.52</v>
      </c>
      <c r="F58" s="101">
        <v>0</v>
      </c>
    </row>
    <row r="59" s="3" customFormat="1" ht="15.4" customHeight="1" spans="1:6">
      <c r="A59" s="40" t="s">
        <v>222</v>
      </c>
      <c r="B59" s="40"/>
      <c r="C59" s="40"/>
      <c r="D59" s="108"/>
      <c r="E59" s="108"/>
      <c r="F59" s="108"/>
    </row>
    <row r="60" s="3" customFormat="1" ht="18" customHeight="1" spans="1:6">
      <c r="A60" s="109" t="s">
        <v>223</v>
      </c>
      <c r="B60" s="109"/>
      <c r="C60" s="109"/>
      <c r="D60" s="109"/>
      <c r="E60" s="109"/>
      <c r="F60" s="109"/>
    </row>
    <row r="61" s="3" customFormat="1" ht="12.75" spans="1:1">
      <c r="A61" s="19"/>
    </row>
  </sheetData>
  <mergeCells count="61">
    <mergeCell ref="A1:F1"/>
    <mergeCell ref="A4:C4"/>
    <mergeCell ref="D4:F4"/>
    <mergeCell ref="A8:C8"/>
    <mergeCell ref="A9:C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41:B41"/>
    <mergeCell ref="A42:B42"/>
    <mergeCell ref="A43:B43"/>
    <mergeCell ref="A44:B44"/>
    <mergeCell ref="A45:B45"/>
    <mergeCell ref="A46:B46"/>
    <mergeCell ref="A47:B47"/>
    <mergeCell ref="A48:B48"/>
    <mergeCell ref="A49:B49"/>
    <mergeCell ref="A50:B50"/>
    <mergeCell ref="A51:B51"/>
    <mergeCell ref="A52:B52"/>
    <mergeCell ref="A53:B53"/>
    <mergeCell ref="A54:B54"/>
    <mergeCell ref="A55:B55"/>
    <mergeCell ref="A56:B56"/>
    <mergeCell ref="A57:B57"/>
    <mergeCell ref="A58:B58"/>
    <mergeCell ref="A59:C59"/>
    <mergeCell ref="A60:F60"/>
    <mergeCell ref="C5:C7"/>
    <mergeCell ref="D5:D7"/>
    <mergeCell ref="E5:E7"/>
    <mergeCell ref="F5:F7"/>
    <mergeCell ref="A5:B7"/>
  </mergeCells>
  <printOptions horizontalCentered="1"/>
  <pageMargins left="0.554861111111111" right="0.554861111111111" top="0.409027777777778" bottom="0.409027777777778" header="0.5" footer="0.5"/>
  <pageSetup paperSize="9" scale="6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5"/>
  <sheetViews>
    <sheetView showZeros="0" topLeftCell="A23" workbookViewId="0">
      <selection activeCell="I44" sqref="I44"/>
    </sheetView>
  </sheetViews>
  <sheetFormatPr defaultColWidth="8" defaultRowHeight="13.5"/>
  <cols>
    <col min="1" max="1" width="5.875" style="57" customWidth="1"/>
    <col min="2" max="2" width="20.125" style="58" customWidth="1"/>
    <col min="3" max="3" width="14" style="3" customWidth="1"/>
    <col min="4" max="4" width="6" style="3" customWidth="1"/>
    <col min="5" max="5" width="20.125" style="58" customWidth="1"/>
    <col min="6" max="6" width="14" style="3" customWidth="1"/>
    <col min="7" max="7" width="6.625" style="57" customWidth="1"/>
    <col min="8" max="8" width="20.125" style="59" customWidth="1"/>
    <col min="9" max="9" width="14" style="3" customWidth="1"/>
    <col min="10" max="16259" width="8" style="3"/>
  </cols>
  <sheetData>
    <row r="1" s="3" customFormat="1" ht="27" spans="1:9">
      <c r="A1" s="20" t="s">
        <v>224</v>
      </c>
      <c r="B1" s="20"/>
      <c r="C1" s="20"/>
      <c r="D1" s="20"/>
      <c r="E1" s="20"/>
      <c r="F1" s="20"/>
      <c r="G1" s="20"/>
      <c r="H1" s="20"/>
      <c r="I1" s="20"/>
    </row>
    <row r="2" s="3" customFormat="1" ht="12.75" spans="1:9">
      <c r="A2" s="57"/>
      <c r="B2" s="58"/>
      <c r="E2" s="58"/>
      <c r="G2" s="57"/>
      <c r="H2" s="59"/>
      <c r="I2" s="88" t="s">
        <v>225</v>
      </c>
    </row>
    <row r="3" s="3" customFormat="1" ht="14.25" spans="1:9">
      <c r="A3" s="43" t="s">
        <v>2</v>
      </c>
      <c r="B3" s="58"/>
      <c r="E3" s="58"/>
      <c r="F3" s="23"/>
      <c r="G3" s="57"/>
      <c r="H3" s="59"/>
      <c r="I3" s="88" t="s">
        <v>3</v>
      </c>
    </row>
    <row r="4" s="3" customFormat="1" ht="12.75" spans="1:9">
      <c r="A4" s="60" t="s">
        <v>226</v>
      </c>
      <c r="B4" s="61" t="s">
        <v>227</v>
      </c>
      <c r="C4" s="62"/>
      <c r="D4" s="62" t="s">
        <v>228</v>
      </c>
      <c r="E4" s="61"/>
      <c r="F4" s="62"/>
      <c r="G4" s="63"/>
      <c r="H4" s="64"/>
      <c r="I4" s="62"/>
    </row>
    <row r="5" s="55" customFormat="1" ht="28.5" spans="1:9">
      <c r="A5" s="60"/>
      <c r="B5" s="65" t="s">
        <v>91</v>
      </c>
      <c r="C5" s="66" t="s">
        <v>8</v>
      </c>
      <c r="D5" s="60" t="s">
        <v>226</v>
      </c>
      <c r="E5" s="65" t="s">
        <v>91</v>
      </c>
      <c r="F5" s="66" t="s">
        <v>8</v>
      </c>
      <c r="G5" s="60" t="s">
        <v>226</v>
      </c>
      <c r="H5" s="65" t="s">
        <v>91</v>
      </c>
      <c r="I5" s="66" t="s">
        <v>8</v>
      </c>
    </row>
    <row r="6" s="3" customFormat="1" ht="14.25" spans="1:9">
      <c r="A6" s="67">
        <v>301</v>
      </c>
      <c r="B6" s="68" t="s">
        <v>229</v>
      </c>
      <c r="C6" s="69">
        <f>SUM(C7:C19)</f>
        <v>6893.06</v>
      </c>
      <c r="D6" s="70">
        <v>302</v>
      </c>
      <c r="E6" s="71" t="s">
        <v>230</v>
      </c>
      <c r="F6" s="69">
        <f>SUM(F7:F33)</f>
        <v>1431.31</v>
      </c>
      <c r="G6" s="72">
        <v>307</v>
      </c>
      <c r="H6" s="73" t="s">
        <v>231</v>
      </c>
      <c r="I6" s="89">
        <f>SUM(I7:I8)</f>
        <v>0</v>
      </c>
    </row>
    <row r="7" s="3" customFormat="1" ht="12.75" spans="1:9">
      <c r="A7" s="67">
        <v>30101</v>
      </c>
      <c r="B7" s="64" t="s">
        <v>232</v>
      </c>
      <c r="C7" s="69">
        <v>2382.96</v>
      </c>
      <c r="D7" s="74">
        <v>30201</v>
      </c>
      <c r="E7" s="73" t="s">
        <v>233</v>
      </c>
      <c r="F7" s="69">
        <v>79.25</v>
      </c>
      <c r="G7" s="74">
        <v>30701</v>
      </c>
      <c r="H7" s="73" t="s">
        <v>234</v>
      </c>
      <c r="I7" s="76"/>
    </row>
    <row r="8" spans="1:9">
      <c r="A8" s="67">
        <v>30102</v>
      </c>
      <c r="B8" s="64" t="s">
        <v>235</v>
      </c>
      <c r="C8" s="69">
        <v>330.5</v>
      </c>
      <c r="D8" s="74">
        <v>30202</v>
      </c>
      <c r="E8" s="73" t="s">
        <v>236</v>
      </c>
      <c r="F8" s="69">
        <v>21.79</v>
      </c>
      <c r="G8" s="74">
        <v>30702</v>
      </c>
      <c r="H8" s="73" t="s">
        <v>237</v>
      </c>
      <c r="I8" s="76"/>
    </row>
    <row r="9" spans="1:11">
      <c r="A9" s="67">
        <v>30103</v>
      </c>
      <c r="B9" s="64" t="s">
        <v>238</v>
      </c>
      <c r="C9" s="69">
        <v>2373.28</v>
      </c>
      <c r="D9" s="74">
        <v>30203</v>
      </c>
      <c r="E9" s="73" t="s">
        <v>239</v>
      </c>
      <c r="F9" s="69"/>
      <c r="G9" s="74">
        <v>310</v>
      </c>
      <c r="H9" s="73" t="s">
        <v>240</v>
      </c>
      <c r="I9" s="76">
        <f>SUM(I10:I25)</f>
        <v>90.73</v>
      </c>
      <c r="K9"/>
    </row>
    <row r="10" spans="1:9">
      <c r="A10" s="67">
        <v>30106</v>
      </c>
      <c r="B10" s="64" t="s">
        <v>241</v>
      </c>
      <c r="C10" s="69"/>
      <c r="D10" s="74">
        <v>30204</v>
      </c>
      <c r="E10" s="73" t="s">
        <v>242</v>
      </c>
      <c r="F10" s="69">
        <v>0.1</v>
      </c>
      <c r="G10" s="74">
        <v>31001</v>
      </c>
      <c r="H10" s="73" t="s">
        <v>243</v>
      </c>
      <c r="I10" s="76"/>
    </row>
    <row r="11" spans="1:9">
      <c r="A11" s="67">
        <v>30107</v>
      </c>
      <c r="B11" s="64" t="s">
        <v>244</v>
      </c>
      <c r="C11" s="69">
        <v>314.11</v>
      </c>
      <c r="D11" s="74">
        <v>30205</v>
      </c>
      <c r="E11" s="73" t="s">
        <v>245</v>
      </c>
      <c r="F11" s="69">
        <f>6.19+0.01</f>
        <v>6.2</v>
      </c>
      <c r="G11" s="74">
        <v>31002</v>
      </c>
      <c r="H11" s="73" t="s">
        <v>246</v>
      </c>
      <c r="I11" s="76">
        <v>53.74</v>
      </c>
    </row>
    <row r="12" spans="1:9">
      <c r="A12" s="67">
        <v>30108</v>
      </c>
      <c r="B12" s="61" t="s">
        <v>247</v>
      </c>
      <c r="C12" s="69">
        <v>462.26</v>
      </c>
      <c r="D12" s="74">
        <v>30206</v>
      </c>
      <c r="E12" s="73" t="s">
        <v>248</v>
      </c>
      <c r="F12" s="69">
        <v>73.09</v>
      </c>
      <c r="G12" s="74">
        <v>31003</v>
      </c>
      <c r="H12" s="73" t="s">
        <v>249</v>
      </c>
      <c r="I12" s="76">
        <v>12.77</v>
      </c>
    </row>
    <row r="13" spans="1:9">
      <c r="A13" s="67">
        <v>30109</v>
      </c>
      <c r="B13" s="75" t="s">
        <v>250</v>
      </c>
      <c r="C13" s="69">
        <v>8.42</v>
      </c>
      <c r="D13" s="74">
        <v>30207</v>
      </c>
      <c r="E13" s="73" t="s">
        <v>251</v>
      </c>
      <c r="F13" s="69">
        <v>22.95</v>
      </c>
      <c r="G13" s="74">
        <v>31005</v>
      </c>
      <c r="H13" s="73" t="s">
        <v>252</v>
      </c>
      <c r="I13" s="76"/>
    </row>
    <row r="14" spans="1:9">
      <c r="A14" s="67">
        <v>30110</v>
      </c>
      <c r="B14" s="64" t="s">
        <v>253</v>
      </c>
      <c r="C14" s="69">
        <v>222.02</v>
      </c>
      <c r="D14" s="74">
        <v>30208</v>
      </c>
      <c r="E14" s="73" t="s">
        <v>254</v>
      </c>
      <c r="F14" s="69"/>
      <c r="G14" s="74">
        <v>31006</v>
      </c>
      <c r="H14" s="73" t="s">
        <v>255</v>
      </c>
      <c r="I14" s="76"/>
    </row>
    <row r="15" spans="1:9">
      <c r="A15" s="67">
        <v>30111</v>
      </c>
      <c r="B15" s="64" t="s">
        <v>256</v>
      </c>
      <c r="C15" s="69"/>
      <c r="D15" s="74">
        <v>30209</v>
      </c>
      <c r="E15" s="73" t="s">
        <v>257</v>
      </c>
      <c r="F15" s="69">
        <f>66.65</f>
        <v>66.65</v>
      </c>
      <c r="G15" s="74">
        <v>31007</v>
      </c>
      <c r="H15" s="73" t="s">
        <v>258</v>
      </c>
      <c r="I15" s="76"/>
    </row>
    <row r="16" spans="1:9">
      <c r="A16" s="67">
        <v>30112</v>
      </c>
      <c r="B16" s="64" t="s">
        <v>259</v>
      </c>
      <c r="C16" s="69">
        <v>25.79</v>
      </c>
      <c r="D16" s="74">
        <v>30211</v>
      </c>
      <c r="E16" s="73" t="s">
        <v>260</v>
      </c>
      <c r="F16" s="69">
        <v>31.79</v>
      </c>
      <c r="G16" s="74">
        <v>31008</v>
      </c>
      <c r="H16" s="73" t="s">
        <v>261</v>
      </c>
      <c r="I16" s="76"/>
    </row>
    <row r="17" spans="1:9">
      <c r="A17" s="67">
        <v>30113</v>
      </c>
      <c r="B17" s="64" t="s">
        <v>140</v>
      </c>
      <c r="C17" s="69">
        <v>618.05</v>
      </c>
      <c r="D17" s="74">
        <v>30212</v>
      </c>
      <c r="E17" s="73" t="s">
        <v>262</v>
      </c>
      <c r="F17" s="69"/>
      <c r="G17" s="74">
        <v>31009</v>
      </c>
      <c r="H17" s="73" t="s">
        <v>263</v>
      </c>
      <c r="I17" s="76"/>
    </row>
    <row r="18" spans="1:9">
      <c r="A18" s="67">
        <v>30114</v>
      </c>
      <c r="B18" s="64" t="s">
        <v>264</v>
      </c>
      <c r="C18" s="69">
        <v>51.64</v>
      </c>
      <c r="D18" s="74">
        <v>30213</v>
      </c>
      <c r="E18" s="73" t="s">
        <v>265</v>
      </c>
      <c r="F18" s="69">
        <v>31.86</v>
      </c>
      <c r="G18" s="74">
        <v>31010</v>
      </c>
      <c r="H18" s="73" t="s">
        <v>266</v>
      </c>
      <c r="I18" s="76"/>
    </row>
    <row r="19" spans="1:9">
      <c r="A19" s="67">
        <v>30199</v>
      </c>
      <c r="B19" s="64" t="s">
        <v>267</v>
      </c>
      <c r="C19" s="69">
        <v>104.03</v>
      </c>
      <c r="D19" s="74">
        <v>30214</v>
      </c>
      <c r="E19" s="73" t="s">
        <v>268</v>
      </c>
      <c r="F19" s="69">
        <v>59.66</v>
      </c>
      <c r="G19" s="74">
        <v>31011</v>
      </c>
      <c r="H19" s="73" t="s">
        <v>269</v>
      </c>
      <c r="I19" s="76"/>
    </row>
    <row r="20" spans="1:9">
      <c r="A20" s="67">
        <v>303</v>
      </c>
      <c r="B20" s="64" t="s">
        <v>270</v>
      </c>
      <c r="C20" s="69">
        <f>SUM(C21:C31)</f>
        <v>1809.04</v>
      </c>
      <c r="D20" s="74">
        <v>30215</v>
      </c>
      <c r="E20" s="73" t="s">
        <v>271</v>
      </c>
      <c r="F20" s="69">
        <v>2.22</v>
      </c>
      <c r="G20" s="74">
        <v>31012</v>
      </c>
      <c r="H20" s="73" t="s">
        <v>272</v>
      </c>
      <c r="I20" s="76"/>
    </row>
    <row r="21" spans="1:9">
      <c r="A21" s="67">
        <v>30301</v>
      </c>
      <c r="B21" s="64" t="s">
        <v>273</v>
      </c>
      <c r="C21" s="69">
        <f>22.71+0.01</f>
        <v>22.72</v>
      </c>
      <c r="D21" s="74">
        <v>30216</v>
      </c>
      <c r="E21" s="73" t="s">
        <v>274</v>
      </c>
      <c r="F21" s="69">
        <v>0.83</v>
      </c>
      <c r="G21" s="74">
        <v>31013</v>
      </c>
      <c r="H21" s="73" t="s">
        <v>275</v>
      </c>
      <c r="I21" s="76">
        <v>7.49</v>
      </c>
    </row>
    <row r="22" spans="1:9">
      <c r="A22" s="67">
        <v>30302</v>
      </c>
      <c r="B22" s="64" t="s">
        <v>276</v>
      </c>
      <c r="C22" s="76">
        <v>1115.6</v>
      </c>
      <c r="D22" s="67">
        <v>30217</v>
      </c>
      <c r="E22" s="64" t="s">
        <v>277</v>
      </c>
      <c r="F22" s="76">
        <v>9.81</v>
      </c>
      <c r="G22" s="67">
        <v>31019</v>
      </c>
      <c r="H22" s="64" t="s">
        <v>278</v>
      </c>
      <c r="I22" s="76"/>
    </row>
    <row r="23" spans="1:9">
      <c r="A23" s="67">
        <v>30303</v>
      </c>
      <c r="B23" s="64" t="s">
        <v>279</v>
      </c>
      <c r="C23" s="76"/>
      <c r="D23" s="67">
        <v>30218</v>
      </c>
      <c r="E23" s="64" t="s">
        <v>280</v>
      </c>
      <c r="F23" s="76">
        <v>0.08</v>
      </c>
      <c r="G23" s="67">
        <v>31021</v>
      </c>
      <c r="H23" s="64" t="s">
        <v>281</v>
      </c>
      <c r="I23" s="76"/>
    </row>
    <row r="24" spans="1:9">
      <c r="A24" s="67">
        <v>30304</v>
      </c>
      <c r="B24" s="64" t="s">
        <v>282</v>
      </c>
      <c r="C24" s="76">
        <v>26.68</v>
      </c>
      <c r="D24" s="67">
        <v>30224</v>
      </c>
      <c r="E24" s="64" t="s">
        <v>283</v>
      </c>
      <c r="F24" s="76"/>
      <c r="G24" s="67">
        <v>31022</v>
      </c>
      <c r="H24" s="64" t="s">
        <v>284</v>
      </c>
      <c r="I24" s="76"/>
    </row>
    <row r="25" spans="1:9">
      <c r="A25" s="67">
        <v>30305</v>
      </c>
      <c r="B25" s="64" t="s">
        <v>285</v>
      </c>
      <c r="C25" s="76">
        <v>79.8</v>
      </c>
      <c r="D25" s="67">
        <v>30225</v>
      </c>
      <c r="E25" s="64" t="s">
        <v>286</v>
      </c>
      <c r="F25" s="76"/>
      <c r="G25" s="67">
        <v>31099</v>
      </c>
      <c r="H25" s="64" t="s">
        <v>287</v>
      </c>
      <c r="I25" s="76">
        <v>16.73</v>
      </c>
    </row>
    <row r="26" spans="1:9">
      <c r="A26" s="67">
        <v>30306</v>
      </c>
      <c r="B26" s="64" t="s">
        <v>288</v>
      </c>
      <c r="C26" s="76"/>
      <c r="D26" s="67">
        <v>30226</v>
      </c>
      <c r="E26" s="64" t="s">
        <v>289</v>
      </c>
      <c r="F26" s="76">
        <v>79.92</v>
      </c>
      <c r="G26" s="67">
        <v>399</v>
      </c>
      <c r="H26" s="64" t="s">
        <v>290</v>
      </c>
      <c r="I26" s="76"/>
    </row>
    <row r="27" spans="1:9">
      <c r="A27" s="67">
        <v>30307</v>
      </c>
      <c r="B27" s="64" t="s">
        <v>291</v>
      </c>
      <c r="C27" s="76">
        <v>342.34</v>
      </c>
      <c r="D27" s="67">
        <v>30227</v>
      </c>
      <c r="E27" s="64" t="s">
        <v>292</v>
      </c>
      <c r="F27" s="76">
        <v>16.97</v>
      </c>
      <c r="G27" s="67">
        <v>39906</v>
      </c>
      <c r="H27" s="64" t="s">
        <v>293</v>
      </c>
      <c r="I27" s="76"/>
    </row>
    <row r="28" spans="1:9">
      <c r="A28" s="67">
        <v>30308</v>
      </c>
      <c r="B28" s="64" t="s">
        <v>294</v>
      </c>
      <c r="C28" s="76"/>
      <c r="D28" s="67">
        <v>30228</v>
      </c>
      <c r="E28" s="64" t="s">
        <v>295</v>
      </c>
      <c r="F28" s="76">
        <v>173.53</v>
      </c>
      <c r="G28" s="67">
        <v>39907</v>
      </c>
      <c r="H28" s="64" t="s">
        <v>296</v>
      </c>
      <c r="I28" s="76"/>
    </row>
    <row r="29" spans="1:9">
      <c r="A29" s="67">
        <v>30309</v>
      </c>
      <c r="B29" s="64" t="s">
        <v>297</v>
      </c>
      <c r="C29" s="76">
        <v>113.66</v>
      </c>
      <c r="D29" s="67">
        <v>30229</v>
      </c>
      <c r="E29" s="64" t="s">
        <v>298</v>
      </c>
      <c r="F29" s="76">
        <v>170.2</v>
      </c>
      <c r="G29" s="67">
        <v>39908</v>
      </c>
      <c r="H29" s="64" t="s">
        <v>299</v>
      </c>
      <c r="I29" s="76"/>
    </row>
    <row r="30" spans="1:9">
      <c r="A30" s="67">
        <v>30310</v>
      </c>
      <c r="B30" s="64" t="s">
        <v>300</v>
      </c>
      <c r="C30" s="76"/>
      <c r="D30" s="67">
        <v>30231</v>
      </c>
      <c r="E30" s="64" t="s">
        <v>301</v>
      </c>
      <c r="F30" s="76">
        <v>84.54</v>
      </c>
      <c r="G30" s="67">
        <v>39999</v>
      </c>
      <c r="H30" s="64" t="s">
        <v>290</v>
      </c>
      <c r="I30" s="76"/>
    </row>
    <row r="31" spans="1:9">
      <c r="A31" s="67">
        <v>30399</v>
      </c>
      <c r="B31" s="64" t="s">
        <v>302</v>
      </c>
      <c r="C31" s="76">
        <f>108.15+0.09</f>
        <v>108.24</v>
      </c>
      <c r="D31" s="67">
        <v>30239</v>
      </c>
      <c r="E31" s="64" t="s">
        <v>303</v>
      </c>
      <c r="F31" s="76">
        <v>256.66</v>
      </c>
      <c r="G31" s="67"/>
      <c r="H31" s="68"/>
      <c r="I31" s="76"/>
    </row>
    <row r="32" spans="1:9">
      <c r="A32" s="67"/>
      <c r="B32" s="68"/>
      <c r="C32" s="76"/>
      <c r="D32" s="67">
        <v>30240</v>
      </c>
      <c r="E32" s="64" t="s">
        <v>304</v>
      </c>
      <c r="F32" s="76"/>
      <c r="G32" s="67"/>
      <c r="H32" s="68"/>
      <c r="I32" s="76"/>
    </row>
    <row r="33" spans="1:9">
      <c r="A33" s="67"/>
      <c r="B33" s="77"/>
      <c r="C33" s="78"/>
      <c r="D33" s="67">
        <v>30299</v>
      </c>
      <c r="E33" s="64" t="s">
        <v>305</v>
      </c>
      <c r="F33" s="76">
        <v>243.21</v>
      </c>
      <c r="G33" s="67"/>
      <c r="H33" s="68"/>
      <c r="I33" s="76"/>
    </row>
    <row r="34" spans="1:11">
      <c r="A34" s="79" t="s">
        <v>306</v>
      </c>
      <c r="B34" s="80"/>
      <c r="C34" s="81">
        <f>C20+C6</f>
        <v>8702.1</v>
      </c>
      <c r="D34" s="82" t="s">
        <v>307</v>
      </c>
      <c r="E34" s="83"/>
      <c r="F34" s="84"/>
      <c r="G34" s="84"/>
      <c r="H34" s="85"/>
      <c r="I34" s="69">
        <f>F6+I6+I9+I26</f>
        <v>1522.04</v>
      </c>
      <c r="K34" s="56"/>
    </row>
    <row r="35" s="56" customFormat="1" ht="15.4" customHeight="1" spans="1:8">
      <c r="A35" s="86" t="s">
        <v>308</v>
      </c>
      <c r="B35" s="87"/>
      <c r="C35" s="86"/>
      <c r="D35" s="86"/>
      <c r="E35" s="87"/>
      <c r="F35" s="86"/>
      <c r="G35" s="86"/>
      <c r="H35" s="87"/>
    </row>
  </sheetData>
  <mergeCells count="7">
    <mergeCell ref="A1:I1"/>
    <mergeCell ref="B4:C4"/>
    <mergeCell ref="D4:I4"/>
    <mergeCell ref="A34:B34"/>
    <mergeCell ref="D34:H34"/>
    <mergeCell ref="A35:H35"/>
    <mergeCell ref="A4:A5"/>
  </mergeCells>
  <printOptions horizontalCentered="1"/>
  <pageMargins left="0.357638888888889" right="0.357638888888889" top="0.60625" bottom="0.60625" header="0.5" footer="0.5"/>
  <pageSetup paperSize="9" scale="95"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0"/>
  <sheetViews>
    <sheetView workbookViewId="0">
      <selection activeCell="A9" sqref="$A9:$XFD10"/>
    </sheetView>
  </sheetViews>
  <sheetFormatPr defaultColWidth="9" defaultRowHeight="13.5"/>
  <cols>
    <col min="2" max="12" width="10.25" customWidth="1"/>
  </cols>
  <sheetData>
    <row r="1" ht="33" customHeight="1" spans="1:12">
      <c r="A1" s="42" t="s">
        <v>309</v>
      </c>
      <c r="B1" s="42"/>
      <c r="C1" s="42"/>
      <c r="D1" s="42"/>
      <c r="E1" s="42"/>
      <c r="F1" s="42"/>
      <c r="G1" s="42"/>
      <c r="H1" s="42"/>
      <c r="I1" s="42"/>
      <c r="J1" s="42"/>
      <c r="K1" s="42"/>
      <c r="L1" s="42"/>
    </row>
    <row r="2" ht="18" customHeight="1" spans="11:12">
      <c r="K2" s="51" t="s">
        <v>310</v>
      </c>
      <c r="L2" s="51"/>
    </row>
    <row r="3" ht="18" customHeight="1" spans="1:12">
      <c r="A3" s="43" t="s">
        <v>2</v>
      </c>
      <c r="K3" s="51" t="s">
        <v>3</v>
      </c>
      <c r="L3" s="51"/>
    </row>
    <row r="4" ht="24" customHeight="1" spans="1:12">
      <c r="A4" s="44" t="s">
        <v>311</v>
      </c>
      <c r="B4" s="44"/>
      <c r="C4" s="44"/>
      <c r="D4" s="44"/>
      <c r="E4" s="44"/>
      <c r="F4" s="44"/>
      <c r="G4" s="44" t="s">
        <v>8</v>
      </c>
      <c r="H4" s="44"/>
      <c r="I4" s="44"/>
      <c r="J4" s="44"/>
      <c r="K4" s="44"/>
      <c r="L4" s="44"/>
    </row>
    <row r="5" ht="33" customHeight="1" spans="1:12">
      <c r="A5" s="44" t="s">
        <v>92</v>
      </c>
      <c r="B5" s="44" t="s">
        <v>312</v>
      </c>
      <c r="C5" s="45" t="s">
        <v>313</v>
      </c>
      <c r="D5" s="45"/>
      <c r="E5" s="46"/>
      <c r="F5" s="44" t="s">
        <v>314</v>
      </c>
      <c r="G5" s="47"/>
      <c r="H5" s="44" t="s">
        <v>312</v>
      </c>
      <c r="I5" s="45" t="s">
        <v>313</v>
      </c>
      <c r="J5" s="45"/>
      <c r="K5" s="46"/>
      <c r="L5" s="52" t="s">
        <v>314</v>
      </c>
    </row>
    <row r="6" ht="42" customHeight="1" spans="1:12">
      <c r="A6" s="47"/>
      <c r="B6" s="44"/>
      <c r="C6" s="47" t="s">
        <v>201</v>
      </c>
      <c r="D6" s="44" t="s">
        <v>315</v>
      </c>
      <c r="E6" s="44" t="s">
        <v>316</v>
      </c>
      <c r="F6" s="44"/>
      <c r="G6" s="47" t="s">
        <v>92</v>
      </c>
      <c r="H6" s="44"/>
      <c r="I6" s="47" t="s">
        <v>201</v>
      </c>
      <c r="J6" s="44" t="s">
        <v>315</v>
      </c>
      <c r="K6" s="44" t="s">
        <v>316</v>
      </c>
      <c r="L6" s="53"/>
    </row>
    <row r="7" ht="24" customHeight="1" spans="1:12">
      <c r="A7" s="44">
        <v>1</v>
      </c>
      <c r="B7" s="44">
        <v>2</v>
      </c>
      <c r="C7" s="44">
        <v>3</v>
      </c>
      <c r="D7" s="44">
        <v>4</v>
      </c>
      <c r="E7" s="44">
        <v>5</v>
      </c>
      <c r="F7" s="44">
        <v>6</v>
      </c>
      <c r="G7" s="44">
        <v>7</v>
      </c>
      <c r="H7" s="44">
        <v>8</v>
      </c>
      <c r="I7" s="44">
        <v>9</v>
      </c>
      <c r="J7" s="44">
        <v>10</v>
      </c>
      <c r="K7" s="44">
        <v>11</v>
      </c>
      <c r="L7" s="54">
        <v>12</v>
      </c>
    </row>
    <row r="8" ht="24" customHeight="1" spans="1:12">
      <c r="A8" s="48">
        <f>B8+C8+F8</f>
        <v>200.3</v>
      </c>
      <c r="B8" s="48">
        <v>0</v>
      </c>
      <c r="C8" s="48">
        <f>D8+E8</f>
        <v>160.23</v>
      </c>
      <c r="D8" s="48">
        <v>50</v>
      </c>
      <c r="E8" s="48">
        <v>110.23</v>
      </c>
      <c r="F8" s="48">
        <v>40.07</v>
      </c>
      <c r="G8" s="48">
        <f>H8+I8+L8</f>
        <v>169.5</v>
      </c>
      <c r="H8" s="48">
        <v>0</v>
      </c>
      <c r="I8" s="48">
        <f>J8+K8</f>
        <v>136.51</v>
      </c>
      <c r="J8" s="48">
        <v>50</v>
      </c>
      <c r="K8" s="48">
        <v>86.51</v>
      </c>
      <c r="L8" s="48">
        <v>32.99</v>
      </c>
    </row>
    <row r="9" ht="32" customHeight="1" spans="1:12">
      <c r="A9" s="49" t="s">
        <v>317</v>
      </c>
      <c r="B9" s="49"/>
      <c r="C9" s="49"/>
      <c r="D9" s="49"/>
      <c r="E9" s="49"/>
      <c r="F9" s="49"/>
      <c r="G9" s="49"/>
      <c r="H9" s="49"/>
      <c r="I9" s="49"/>
      <c r="J9" s="49"/>
      <c r="K9" s="49"/>
      <c r="L9" s="49"/>
    </row>
    <row r="10" spans="1:12">
      <c r="A10" s="50" t="s">
        <v>318</v>
      </c>
      <c r="B10" s="50"/>
      <c r="C10" s="50"/>
      <c r="D10" s="50"/>
      <c r="E10" s="50"/>
      <c r="F10" s="50"/>
      <c r="G10" s="50"/>
      <c r="H10" s="50"/>
      <c r="I10" s="50"/>
      <c r="J10" s="50"/>
      <c r="K10" s="50"/>
      <c r="L10" s="50"/>
    </row>
  </sheetData>
  <mergeCells count="14">
    <mergeCell ref="A1:L1"/>
    <mergeCell ref="K2:L2"/>
    <mergeCell ref="K3:L3"/>
    <mergeCell ref="A4:F4"/>
    <mergeCell ref="G4:L4"/>
    <mergeCell ref="C5:E5"/>
    <mergeCell ref="I5:K5"/>
    <mergeCell ref="A9:L9"/>
    <mergeCell ref="A10:L10"/>
    <mergeCell ref="A5:A6"/>
    <mergeCell ref="B5:B6"/>
    <mergeCell ref="F5:F6"/>
    <mergeCell ref="H5:H6"/>
    <mergeCell ref="L5:L6"/>
  </mergeCells>
  <printOptions horizontalCentered="1"/>
  <pageMargins left="0.751388888888889" right="0.751388888888889" top="1" bottom="1" header="0.5" footer="0.5"/>
  <pageSetup paperSize="9"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
  <sheetViews>
    <sheetView workbookViewId="0">
      <selection activeCell="A10" sqref="A10:H10"/>
    </sheetView>
  </sheetViews>
  <sheetFormatPr defaultColWidth="8" defaultRowHeight="12.75" outlineLevelCol="7"/>
  <cols>
    <col min="1" max="1" width="8.375" style="3" customWidth="1"/>
    <col min="2" max="2" width="21.125" style="3" customWidth="1"/>
    <col min="3" max="8" width="14.5" style="3" customWidth="1"/>
    <col min="9" max="16384" width="8" style="3"/>
  </cols>
  <sheetData>
    <row r="1" ht="27" spans="1:8">
      <c r="A1" s="20" t="s">
        <v>319</v>
      </c>
      <c r="B1" s="20"/>
      <c r="C1" s="20"/>
      <c r="D1" s="20"/>
      <c r="E1" s="20"/>
      <c r="F1" s="20"/>
      <c r="G1" s="20"/>
      <c r="H1" s="20"/>
    </row>
    <row r="2" ht="15.95" customHeight="1" spans="8:8">
      <c r="H2" s="21" t="s">
        <v>320</v>
      </c>
    </row>
    <row r="3" ht="19" customHeight="1" spans="1:8">
      <c r="A3" s="22" t="s">
        <v>2</v>
      </c>
      <c r="E3" s="23"/>
      <c r="H3" s="21" t="s">
        <v>3</v>
      </c>
    </row>
    <row r="4" ht="24" customHeight="1" spans="1:8">
      <c r="A4" s="24" t="s">
        <v>6</v>
      </c>
      <c r="B4" s="25"/>
      <c r="C4" s="26" t="s">
        <v>72</v>
      </c>
      <c r="D4" s="26" t="s">
        <v>321</v>
      </c>
      <c r="E4" s="25" t="s">
        <v>219</v>
      </c>
      <c r="F4" s="25"/>
      <c r="G4" s="25"/>
      <c r="H4" s="26" t="s">
        <v>322</v>
      </c>
    </row>
    <row r="5" ht="15.4" customHeight="1" spans="1:8">
      <c r="A5" s="27" t="s">
        <v>90</v>
      </c>
      <c r="B5" s="28" t="s">
        <v>91</v>
      </c>
      <c r="C5" s="29"/>
      <c r="D5" s="29"/>
      <c r="E5" s="28" t="s">
        <v>92</v>
      </c>
      <c r="F5" s="30" t="s">
        <v>145</v>
      </c>
      <c r="G5" s="31" t="s">
        <v>146</v>
      </c>
      <c r="H5" s="29"/>
    </row>
    <row r="6" ht="15.4" customHeight="1" spans="1:8">
      <c r="A6" s="27"/>
      <c r="B6" s="28"/>
      <c r="C6" s="29"/>
      <c r="D6" s="29"/>
      <c r="E6" s="28"/>
      <c r="F6" s="30"/>
      <c r="G6" s="31"/>
      <c r="H6" s="29"/>
    </row>
    <row r="7" ht="7" customHeight="1" spans="1:8">
      <c r="A7" s="27"/>
      <c r="B7" s="28"/>
      <c r="C7" s="28"/>
      <c r="D7" s="28"/>
      <c r="E7" s="28"/>
      <c r="F7" s="31"/>
      <c r="G7" s="31"/>
      <c r="H7" s="28"/>
    </row>
    <row r="8" ht="21" customHeight="1" spans="1:8">
      <c r="A8" s="32" t="s">
        <v>10</v>
      </c>
      <c r="B8" s="28"/>
      <c r="C8" s="33" t="s">
        <v>13</v>
      </c>
      <c r="D8" s="33">
        <v>2</v>
      </c>
      <c r="E8" s="33">
        <v>3</v>
      </c>
      <c r="F8" s="33">
        <v>4</v>
      </c>
      <c r="G8" s="33">
        <v>5</v>
      </c>
      <c r="H8" s="33">
        <v>6</v>
      </c>
    </row>
    <row r="9" ht="21" customHeight="1" spans="1:8">
      <c r="A9" s="32" t="s">
        <v>92</v>
      </c>
      <c r="B9" s="28"/>
      <c r="C9" s="34"/>
      <c r="D9" s="34"/>
      <c r="E9" s="34"/>
      <c r="F9" s="34"/>
      <c r="G9" s="34"/>
      <c r="H9" s="34"/>
    </row>
    <row r="10" ht="21" customHeight="1" spans="1:8">
      <c r="A10" s="35" t="s">
        <v>323</v>
      </c>
      <c r="B10" s="36"/>
      <c r="C10" s="36"/>
      <c r="D10" s="36"/>
      <c r="E10" s="36"/>
      <c r="F10" s="36"/>
      <c r="G10" s="36"/>
      <c r="H10" s="37"/>
    </row>
    <row r="11" ht="21" customHeight="1" spans="1:8">
      <c r="A11" s="35"/>
      <c r="B11" s="36"/>
      <c r="C11" s="36"/>
      <c r="D11" s="36"/>
      <c r="E11" s="36"/>
      <c r="F11" s="36"/>
      <c r="G11" s="36"/>
      <c r="H11" s="37"/>
    </row>
    <row r="12" ht="21" customHeight="1" spans="1:8">
      <c r="A12" s="38" t="s">
        <v>11</v>
      </c>
      <c r="B12" s="37" t="s">
        <v>11</v>
      </c>
      <c r="C12" s="34" t="s">
        <v>11</v>
      </c>
      <c r="D12" s="34" t="s">
        <v>11</v>
      </c>
      <c r="E12" s="34" t="s">
        <v>11</v>
      </c>
      <c r="F12" s="34" t="s">
        <v>11</v>
      </c>
      <c r="G12" s="34" t="s">
        <v>11</v>
      </c>
      <c r="H12" s="34" t="s">
        <v>11</v>
      </c>
    </row>
    <row r="13" ht="15.4" customHeight="1" spans="1:8">
      <c r="A13" s="17" t="s">
        <v>324</v>
      </c>
      <c r="B13" s="17"/>
      <c r="C13" s="17"/>
      <c r="D13" s="17"/>
      <c r="E13" s="39"/>
      <c r="F13" s="39"/>
      <c r="G13" s="39"/>
      <c r="H13" s="39"/>
    </row>
    <row r="14" ht="15.4" customHeight="1" spans="1:8">
      <c r="A14" s="40" t="s">
        <v>325</v>
      </c>
      <c r="B14" s="40"/>
      <c r="C14" s="40"/>
      <c r="D14" s="40"/>
      <c r="E14" s="40"/>
      <c r="F14" s="40"/>
      <c r="G14" s="40"/>
      <c r="H14" s="40"/>
    </row>
    <row r="15" ht="13.5" spans="1:8">
      <c r="A15" s="41" t="s">
        <v>326</v>
      </c>
      <c r="B15" s="39"/>
      <c r="C15" s="39"/>
      <c r="D15" s="39"/>
      <c r="E15" s="39"/>
      <c r="F15" s="39"/>
      <c r="G15" s="39"/>
      <c r="H15" s="39"/>
    </row>
    <row r="16" ht="13.5" spans="1:8">
      <c r="A16" s="41"/>
      <c r="B16" s="39"/>
      <c r="C16" s="39"/>
      <c r="D16" s="39"/>
      <c r="E16" s="39"/>
      <c r="F16" s="39"/>
      <c r="G16" s="39"/>
      <c r="H16" s="39"/>
    </row>
  </sheetData>
  <mergeCells count="15">
    <mergeCell ref="A1:H1"/>
    <mergeCell ref="A4:B4"/>
    <mergeCell ref="E4:G4"/>
    <mergeCell ref="A8:B8"/>
    <mergeCell ref="A9:B9"/>
    <mergeCell ref="A10:H10"/>
    <mergeCell ref="A14:H14"/>
    <mergeCell ref="A5:A7"/>
    <mergeCell ref="B5:B7"/>
    <mergeCell ref="C4:C7"/>
    <mergeCell ref="D4:D7"/>
    <mergeCell ref="E5:E7"/>
    <mergeCell ref="F5:F7"/>
    <mergeCell ref="G5:G7"/>
    <mergeCell ref="H4:H7"/>
  </mergeCells>
  <printOptions horizontalCentered="1"/>
  <pageMargins left="0.357638888888889" right="0.357638888888889" top="1" bottom="0.802777777777778" header="0.5" footer="0.5"/>
  <pageSetup paperSize="9" scale="9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6"/>
  <sheetViews>
    <sheetView workbookViewId="0">
      <selection activeCell="E18" sqref="E18"/>
    </sheetView>
  </sheetViews>
  <sheetFormatPr defaultColWidth="8" defaultRowHeight="12.75" outlineLevelCol="4"/>
  <cols>
    <col min="1" max="1" width="14" style="1" customWidth="1"/>
    <col min="2" max="2" width="25.25" style="1" customWidth="1"/>
    <col min="3" max="5" width="26.5" style="1" customWidth="1"/>
    <col min="6" max="16384" width="8" style="1"/>
  </cols>
  <sheetData>
    <row r="1" s="1" customFormat="1" ht="36" customHeight="1" spans="1:5">
      <c r="A1" s="4" t="s">
        <v>327</v>
      </c>
      <c r="B1" s="4"/>
      <c r="C1" s="4"/>
      <c r="D1" s="4"/>
      <c r="E1" s="4"/>
    </row>
    <row r="2" s="1" customFormat="1" spans="4:5">
      <c r="D2" s="5" t="s">
        <v>328</v>
      </c>
      <c r="E2" s="5"/>
    </row>
    <row r="3" s="1" customFormat="1" ht="14.25" spans="1:5">
      <c r="A3" s="6" t="s">
        <v>2</v>
      </c>
      <c r="D3" s="5" t="s">
        <v>3</v>
      </c>
      <c r="E3" s="5"/>
    </row>
    <row r="4" s="2" customFormat="1" ht="34" customHeight="1" spans="1:5">
      <c r="A4" s="7" t="s">
        <v>329</v>
      </c>
      <c r="B4" s="8" t="s">
        <v>91</v>
      </c>
      <c r="C4" s="9" t="s">
        <v>219</v>
      </c>
      <c r="D4" s="9"/>
      <c r="E4" s="9"/>
    </row>
    <row r="5" s="2" customFormat="1" ht="33" customHeight="1" spans="1:5">
      <c r="A5" s="10"/>
      <c r="B5" s="11"/>
      <c r="C5" s="9" t="s">
        <v>92</v>
      </c>
      <c r="D5" s="9" t="s">
        <v>145</v>
      </c>
      <c r="E5" s="9" t="s">
        <v>146</v>
      </c>
    </row>
    <row r="6" s="2" customFormat="1" ht="18" customHeight="1" spans="1:5">
      <c r="A6" s="12" t="s">
        <v>10</v>
      </c>
      <c r="B6" s="12"/>
      <c r="C6" s="12">
        <v>1</v>
      </c>
      <c r="D6" s="12">
        <v>2</v>
      </c>
      <c r="E6" s="12">
        <v>3</v>
      </c>
    </row>
    <row r="7" s="2" customFormat="1" ht="18" customHeight="1" spans="1:5">
      <c r="A7" s="9" t="s">
        <v>92</v>
      </c>
      <c r="B7" s="9"/>
      <c r="C7" s="12"/>
      <c r="D7" s="12"/>
      <c r="E7" s="12"/>
    </row>
    <row r="8" s="2" customFormat="1" ht="18" customHeight="1" spans="1:5">
      <c r="A8" s="13" t="s">
        <v>330</v>
      </c>
      <c r="B8" s="14"/>
      <c r="C8" s="14"/>
      <c r="D8" s="14"/>
      <c r="E8" s="15"/>
    </row>
    <row r="9" s="2" customFormat="1" ht="18" customHeight="1" spans="1:5">
      <c r="A9" s="16"/>
      <c r="B9" s="16"/>
      <c r="C9" s="16"/>
      <c r="D9" s="16"/>
      <c r="E9" s="16"/>
    </row>
    <row r="10" s="2" customFormat="1" ht="18" customHeight="1" spans="1:5">
      <c r="A10" s="16"/>
      <c r="B10" s="16"/>
      <c r="C10" s="16"/>
      <c r="D10" s="16"/>
      <c r="E10" s="16"/>
    </row>
    <row r="11" s="2" customFormat="1" ht="18" customHeight="1" spans="1:5">
      <c r="A11" s="16"/>
      <c r="B11" s="16"/>
      <c r="C11" s="16"/>
      <c r="D11" s="16"/>
      <c r="E11" s="16"/>
    </row>
    <row r="12" s="3" customFormat="1" ht="15.4" customHeight="1" spans="1:5">
      <c r="A12" s="17" t="s">
        <v>331</v>
      </c>
      <c r="B12" s="17"/>
      <c r="C12" s="17"/>
      <c r="D12" s="17"/>
      <c r="E12" s="17"/>
    </row>
    <row r="13" s="3" customFormat="1" spans="1:5">
      <c r="A13" s="18" t="s">
        <v>332</v>
      </c>
      <c r="B13" s="18"/>
      <c r="C13" s="18"/>
      <c r="D13" s="18"/>
      <c r="E13" s="18"/>
    </row>
    <row r="14" s="3" customFormat="1" spans="1:1">
      <c r="A14" s="19" t="s">
        <v>333</v>
      </c>
    </row>
    <row r="15" s="2" customFormat="1"/>
    <row r="16" s="2" customFormat="1"/>
  </sheetData>
  <mergeCells count="10">
    <mergeCell ref="A1:E1"/>
    <mergeCell ref="D2:E2"/>
    <mergeCell ref="D3:E3"/>
    <mergeCell ref="C4:E4"/>
    <mergeCell ref="A6:B6"/>
    <mergeCell ref="A7:B7"/>
    <mergeCell ref="A8:E8"/>
    <mergeCell ref="A13:E13"/>
    <mergeCell ref="A4:A5"/>
    <mergeCell ref="B4:B5"/>
  </mergeCells>
  <printOptions horizontalCentered="1"/>
  <pageMargins left="0.751388888888889" right="0.751388888888889"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9</vt:i4>
      </vt:variant>
    </vt:vector>
  </HeadingPairs>
  <TitlesOfParts>
    <vt:vector size="9" baseType="lpstr">
      <vt:lpstr>收入支出决算表</vt:lpstr>
      <vt:lpstr>收入决算表</vt:lpstr>
      <vt:lpstr>支出决算表</vt:lpstr>
      <vt:lpstr>财政拨款收支决算表</vt:lpstr>
      <vt:lpstr>一般公共预算财政拨款支出决算表</vt:lpstr>
      <vt:lpstr>一般公共预算财政拨款基本支出决算表</vt:lpstr>
      <vt:lpstr>三公经费支出决算表</vt:lpstr>
      <vt:lpstr>政府性基金财政拨款收支决算表</vt:lpstr>
      <vt:lpstr>国有资本经营预算财政拨款收入支出决算表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2020-07-31T09:05:00Z</dcterms:created>
  <cp:lastPrinted>2020-08-03T00:13:00Z</cp:lastPrinted>
  <dcterms:modified xsi:type="dcterms:W3CDTF">2021-08-25T09:32:58Z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2052-11.1.0.10700</vt:lpwstr>
  </property>
  <property fmtid="{D5CDD505-2E9C-101B-9397-08002B2CF9AE}" pid="3" name="ICV">
    <vt:lpwstr>18EA44F496FF4F7B9300A3438CA1DE13</vt:lpwstr>
  </property>
</Properties>
</file>