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25" windowHeight="8520" activeTab="8"/>
  </bookViews>
  <sheets>
    <sheet name="1---收支表" sheetId="1" r:id="rId1"/>
    <sheet name="2--报告附基础数据表" sheetId="2" r:id="rId2"/>
    <sheet name="3--现场调查表" sheetId="3" state="hidden" r:id="rId3"/>
    <sheet name="3-待结算收储项目" sheetId="12" r:id="rId4"/>
    <sheet name="4-评分表" sheetId="7" r:id="rId5"/>
    <sheet name="3－库存储备项目 " sheetId="8" state="hidden" r:id="rId6"/>
    <sheet name="项目总帐" sheetId="6" state="hidden" r:id="rId7"/>
    <sheet name="2－待清算收储项目－清理2" sheetId="9" state="hidden" r:id="rId8"/>
    <sheet name="5-现场 调查表" sheetId="11" r:id="rId9"/>
    <sheet name="Sheet1" sheetId="5" state="hidden" r:id="rId10"/>
    <sheet name="sheet" sheetId="10" r:id="rId11"/>
  </sheets>
  <externalReferences>
    <externalReference r:id="rId12"/>
    <externalReference r:id="rId13"/>
  </externalReferences>
  <definedNames>
    <definedName name="_xlnm._FilterDatabase" localSheetId="10" hidden="1">sheet!$P$2:$P$143</definedName>
    <definedName name="_xlnm.Print_Area" localSheetId="0">'1---收支表'!$A$1:$N$18</definedName>
    <definedName name="_xlnm.Print_Area" localSheetId="1">'2--报告附基础数据表'!$A$1:$J$33</definedName>
    <definedName name="_xlnm.Print_Area" localSheetId="4">'4-评分表'!$A$1:$J$32</definedName>
    <definedName name="_xlnm.Print_Titles" localSheetId="3">'3-待结算收储项目'!$2:$4</definedName>
    <definedName name="_xlnm.Print_Titles" localSheetId="5">'3－库存储备项目 '!$1:$3</definedName>
    <definedName name="_xlnm.Print_Titles" localSheetId="4">'4-评分表'!$1:$4</definedName>
    <definedName name="_xlnm.Print_Titles" localSheetId="10">sheet!$1:$4</definedName>
    <definedName name="UFPrn20170713100028" localSheetId="7">[1]项目总帐!$A$1:$H$397</definedName>
    <definedName name="UFPrn20170713100028" localSheetId="5">[1]项目总帐!$A$1:$H$397</definedName>
    <definedName name="UFPrn20170713100028" localSheetId="10">[1]项目总帐!$A$1:$H$397</definedName>
    <definedName name="UFPrn20170713100028">项目总帐!$A$1:$H$397</definedName>
    <definedName name="UFPrn20170713101938">'[1]财政返还成本项目－原'!$A$1:$H$55</definedName>
    <definedName name="UFPrn20170713102318" localSheetId="5">'3－库存储备项目 '!$B$3:$I$304</definedName>
    <definedName name="UFPrn20170713102318">'[1]库存储备项目－原'!$B$1:$I$314</definedName>
    <definedName name="UFPrn20170713102405" localSheetId="7">'2－待清算收储项目－清理2'!$B$2:$I$138</definedName>
    <definedName name="UFPrn20170713102405" localSheetId="10">sheet!$C$4:$J$140</definedName>
    <definedName name="UFPrn20170713102405">'[1]待清算收储项目－原'!$B$1:$I$144</definedName>
  </definedNames>
  <calcPr calcId="124519"/>
</workbook>
</file>

<file path=xl/calcChain.xml><?xml version="1.0" encoding="utf-8"?>
<calcChain xmlns="http://schemas.openxmlformats.org/spreadsheetml/2006/main">
  <c r="J5" i="12"/>
  <c r="M5"/>
  <c r="R5"/>
  <c r="J6"/>
  <c r="M6"/>
  <c r="R6"/>
  <c r="J7"/>
  <c r="M7"/>
  <c r="R7"/>
  <c r="J8"/>
  <c r="M8"/>
  <c r="R8"/>
  <c r="J9"/>
  <c r="M9"/>
  <c r="R9"/>
  <c r="J10"/>
  <c r="M10"/>
  <c r="R10"/>
  <c r="J11"/>
  <c r="M11"/>
  <c r="R11"/>
  <c r="J12"/>
  <c r="M12"/>
  <c r="R12"/>
  <c r="J13"/>
  <c r="M13"/>
  <c r="R13"/>
  <c r="J14"/>
  <c r="M14"/>
  <c r="R14"/>
  <c r="J15"/>
  <c r="M15"/>
  <c r="R15"/>
  <c r="J16"/>
  <c r="M16"/>
  <c r="R16"/>
  <c r="J17"/>
  <c r="M17"/>
  <c r="R17"/>
  <c r="J18"/>
  <c r="M18"/>
  <c r="R18"/>
  <c r="J19"/>
  <c r="M19"/>
  <c r="R19"/>
  <c r="J20"/>
  <c r="M20"/>
  <c r="R20"/>
  <c r="J21"/>
  <c r="M21"/>
  <c r="R21"/>
  <c r="J22"/>
  <c r="M22"/>
  <c r="R22"/>
  <c r="J23"/>
  <c r="M23"/>
  <c r="R23"/>
  <c r="J24"/>
  <c r="M24"/>
  <c r="R24"/>
  <c r="J25"/>
  <c r="M25"/>
  <c r="R25"/>
  <c r="J26"/>
  <c r="M26"/>
  <c r="R26"/>
  <c r="J27"/>
  <c r="M27"/>
  <c r="R27"/>
  <c r="J28"/>
  <c r="M28"/>
  <c r="R28"/>
  <c r="J29"/>
  <c r="M29"/>
  <c r="R29"/>
  <c r="J30"/>
  <c r="M30"/>
  <c r="R30"/>
  <c r="J31"/>
  <c r="M31"/>
  <c r="R31"/>
  <c r="J32"/>
  <c r="M32"/>
  <c r="R32"/>
  <c r="J33"/>
  <c r="M33"/>
  <c r="R33"/>
  <c r="J34"/>
  <c r="M34"/>
  <c r="R34"/>
  <c r="J35"/>
  <c r="M35"/>
  <c r="R35"/>
  <c r="J36"/>
  <c r="M36"/>
  <c r="R36"/>
  <c r="J37"/>
  <c r="M37"/>
  <c r="R37"/>
  <c r="J38"/>
  <c r="M38"/>
  <c r="R38"/>
  <c r="J39"/>
  <c r="M39"/>
  <c r="R39"/>
  <c r="J40"/>
  <c r="M40"/>
  <c r="R40"/>
  <c r="J41"/>
  <c r="M41"/>
  <c r="R41"/>
  <c r="J42"/>
  <c r="M42"/>
  <c r="R42"/>
  <c r="J43"/>
  <c r="M43"/>
  <c r="R43"/>
  <c r="J44"/>
  <c r="M44"/>
  <c r="R44"/>
  <c r="J45"/>
  <c r="M45"/>
  <c r="R45"/>
  <c r="J46"/>
  <c r="M46"/>
  <c r="R46"/>
  <c r="J47"/>
  <c r="M47"/>
  <c r="R47"/>
  <c r="J48"/>
  <c r="M48"/>
  <c r="R48"/>
  <c r="J49"/>
  <c r="M49"/>
  <c r="R49"/>
  <c r="J50"/>
  <c r="M50"/>
  <c r="R50"/>
  <c r="J51"/>
  <c r="M51"/>
  <c r="R51"/>
  <c r="J52"/>
  <c r="M52"/>
  <c r="R52"/>
  <c r="J53"/>
  <c r="M53"/>
  <c r="R53"/>
  <c r="J54"/>
  <c r="M54"/>
  <c r="R54"/>
  <c r="J55"/>
  <c r="M55"/>
  <c r="R55"/>
  <c r="J56"/>
  <c r="M56"/>
  <c r="R56"/>
  <c r="J57"/>
  <c r="M57"/>
  <c r="R57"/>
  <c r="J58"/>
  <c r="M58"/>
  <c r="R58"/>
  <c r="J59"/>
  <c r="M59"/>
  <c r="R59"/>
  <c r="J60"/>
  <c r="M60"/>
  <c r="R60"/>
  <c r="J61"/>
  <c r="M61"/>
  <c r="R61"/>
  <c r="J62"/>
  <c r="M62"/>
  <c r="R62"/>
  <c r="J63"/>
  <c r="M63"/>
  <c r="R63"/>
  <c r="J64"/>
  <c r="M64"/>
  <c r="R64"/>
  <c r="J65"/>
  <c r="M65"/>
  <c r="R65"/>
  <c r="J66"/>
  <c r="M66"/>
  <c r="R66"/>
  <c r="J67"/>
  <c r="M67"/>
  <c r="R67"/>
  <c r="J68"/>
  <c r="M68"/>
  <c r="R68"/>
  <c r="J69"/>
  <c r="M69"/>
  <c r="R69"/>
  <c r="J70"/>
  <c r="M70"/>
  <c r="R70"/>
  <c r="J71"/>
  <c r="M71"/>
  <c r="R71"/>
  <c r="J72"/>
  <c r="M72"/>
  <c r="R72"/>
  <c r="J73"/>
  <c r="M73"/>
  <c r="R73"/>
  <c r="J74"/>
  <c r="M74"/>
  <c r="R74"/>
  <c r="J75"/>
  <c r="M75"/>
  <c r="R75"/>
  <c r="J76"/>
  <c r="M76"/>
  <c r="R76"/>
  <c r="J77"/>
  <c r="M77"/>
  <c r="R77"/>
  <c r="J78"/>
  <c r="M78"/>
  <c r="R78"/>
  <c r="J79"/>
  <c r="M79"/>
  <c r="R79"/>
  <c r="J80"/>
  <c r="M80"/>
  <c r="R80"/>
  <c r="J81"/>
  <c r="M81"/>
  <c r="R81"/>
  <c r="J82"/>
  <c r="M82"/>
  <c r="R82"/>
  <c r="J83"/>
  <c r="M83"/>
  <c r="R83"/>
  <c r="J84"/>
  <c r="M84"/>
  <c r="R84"/>
  <c r="J85"/>
  <c r="M85"/>
  <c r="R85"/>
  <c r="J86"/>
  <c r="M86"/>
  <c r="R86"/>
  <c r="J87"/>
  <c r="M87"/>
  <c r="R87"/>
  <c r="J88"/>
  <c r="M88"/>
  <c r="R88"/>
  <c r="J89"/>
  <c r="M89"/>
  <c r="R89"/>
  <c r="J90"/>
  <c r="M90"/>
  <c r="R90"/>
  <c r="J91"/>
  <c r="M91"/>
  <c r="R91"/>
  <c r="J92"/>
  <c r="M92"/>
  <c r="R92"/>
  <c r="J93"/>
  <c r="M93"/>
  <c r="R93"/>
  <c r="J94"/>
  <c r="M94"/>
  <c r="R94"/>
  <c r="J95"/>
  <c r="M95"/>
  <c r="R95"/>
  <c r="J96"/>
  <c r="M96"/>
  <c r="R96"/>
  <c r="J97"/>
  <c r="M97"/>
  <c r="R97"/>
  <c r="J98"/>
  <c r="M98"/>
  <c r="R98"/>
  <c r="J99"/>
  <c r="M99"/>
  <c r="R99"/>
  <c r="J100"/>
  <c r="M100"/>
  <c r="R100"/>
  <c r="J101"/>
  <c r="M101"/>
  <c r="R101"/>
  <c r="J102"/>
  <c r="M102"/>
  <c r="R102"/>
  <c r="J103"/>
  <c r="M103"/>
  <c r="R103"/>
  <c r="J104"/>
  <c r="M104"/>
  <c r="R104"/>
  <c r="J105"/>
  <c r="M105"/>
  <c r="R105"/>
  <c r="J106"/>
  <c r="M106"/>
  <c r="R106"/>
  <c r="J107"/>
  <c r="M107"/>
  <c r="R107"/>
  <c r="J108"/>
  <c r="M108"/>
  <c r="R108"/>
  <c r="J109"/>
  <c r="M109"/>
  <c r="R109"/>
  <c r="J110"/>
  <c r="M110"/>
  <c r="R110"/>
  <c r="J111"/>
  <c r="M111"/>
  <c r="R111"/>
  <c r="J112"/>
  <c r="M112"/>
  <c r="R112"/>
  <c r="J113"/>
  <c r="M113"/>
  <c r="R113"/>
  <c r="J114"/>
  <c r="M114"/>
  <c r="R114"/>
  <c r="J115"/>
  <c r="M115"/>
  <c r="R115"/>
  <c r="J116"/>
  <c r="M116"/>
  <c r="R116"/>
  <c r="J117"/>
  <c r="M117"/>
  <c r="R117"/>
  <c r="J118"/>
  <c r="M118"/>
  <c r="R118"/>
  <c r="J119"/>
  <c r="M119"/>
  <c r="R119"/>
  <c r="J120"/>
  <c r="M120"/>
  <c r="R120"/>
  <c r="J121"/>
  <c r="M121"/>
  <c r="R121"/>
  <c r="J122"/>
  <c r="M122"/>
  <c r="R122"/>
  <c r="J123"/>
  <c r="M123"/>
  <c r="R123"/>
  <c r="J124"/>
  <c r="M124"/>
  <c r="R124"/>
  <c r="J125"/>
  <c r="M125"/>
  <c r="R125"/>
  <c r="J126"/>
  <c r="M126"/>
  <c r="R126"/>
  <c r="J127"/>
  <c r="M127"/>
  <c r="R127"/>
  <c r="J128"/>
  <c r="M128"/>
  <c r="R128"/>
  <c r="J129"/>
  <c r="M129"/>
  <c r="R129"/>
  <c r="J130"/>
  <c r="M130"/>
  <c r="R130"/>
  <c r="J131"/>
  <c r="M131"/>
  <c r="R131"/>
  <c r="J132"/>
  <c r="M132"/>
  <c r="R132"/>
  <c r="J133"/>
  <c r="M133"/>
  <c r="R133"/>
  <c r="J134"/>
  <c r="M134"/>
  <c r="R134"/>
  <c r="J135"/>
  <c r="M135"/>
  <c r="R135"/>
  <c r="J136"/>
  <c r="M136"/>
  <c r="R136"/>
  <c r="J137"/>
  <c r="M137"/>
  <c r="R137"/>
  <c r="J138"/>
  <c r="M138"/>
  <c r="R138"/>
  <c r="J139"/>
  <c r="M139"/>
  <c r="R139"/>
  <c r="R140"/>
  <c r="Q140"/>
  <c r="P140"/>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40"/>
  <c r="N140"/>
  <c r="M140"/>
  <c r="L17"/>
  <c r="L140"/>
  <c r="J140"/>
  <c r="I140"/>
  <c r="L14" i="5"/>
  <c r="K14"/>
  <c r="J14"/>
  <c r="I14"/>
  <c r="K13"/>
  <c r="I13"/>
  <c r="L12"/>
  <c r="K12"/>
  <c r="J12"/>
  <c r="I12"/>
  <c r="L11"/>
  <c r="K11"/>
  <c r="J11"/>
  <c r="I11"/>
  <c r="L10"/>
  <c r="K10"/>
  <c r="J10"/>
  <c r="I10"/>
  <c r="F10"/>
  <c r="L9"/>
  <c r="K9"/>
  <c r="J9"/>
  <c r="I9"/>
  <c r="L8"/>
  <c r="K8"/>
  <c r="J8"/>
  <c r="I8"/>
  <c r="S140" i="10"/>
  <c r="R140"/>
  <c r="Q140"/>
  <c r="P140"/>
  <c r="O140"/>
  <c r="N140"/>
  <c r="M140"/>
  <c r="K140"/>
  <c r="J140"/>
  <c r="S139"/>
  <c r="N139"/>
  <c r="K139"/>
  <c r="S138"/>
  <c r="N138"/>
  <c r="K138"/>
  <c r="S137"/>
  <c r="N137"/>
  <c r="K137"/>
  <c r="S136"/>
  <c r="N136"/>
  <c r="K136"/>
  <c r="S135"/>
  <c r="N135"/>
  <c r="K135"/>
  <c r="S134"/>
  <c r="N134"/>
  <c r="K134"/>
  <c r="S133"/>
  <c r="P133"/>
  <c r="N133"/>
  <c r="K133"/>
  <c r="S132"/>
  <c r="P132"/>
  <c r="N132"/>
  <c r="K132"/>
  <c r="S131"/>
  <c r="P131"/>
  <c r="N131"/>
  <c r="K131"/>
  <c r="S130"/>
  <c r="P130"/>
  <c r="N130"/>
  <c r="K130"/>
  <c r="S129"/>
  <c r="P129"/>
  <c r="N129"/>
  <c r="K129"/>
  <c r="S128"/>
  <c r="P128"/>
  <c r="N128"/>
  <c r="K128"/>
  <c r="S127"/>
  <c r="P127"/>
  <c r="N127"/>
  <c r="K127"/>
  <c r="S126"/>
  <c r="P126"/>
  <c r="N126"/>
  <c r="K126"/>
  <c r="S125"/>
  <c r="P125"/>
  <c r="N125"/>
  <c r="K125"/>
  <c r="S124"/>
  <c r="P124"/>
  <c r="N124"/>
  <c r="K124"/>
  <c r="S123"/>
  <c r="P123"/>
  <c r="N123"/>
  <c r="K123"/>
  <c r="S122"/>
  <c r="P122"/>
  <c r="N122"/>
  <c r="K122"/>
  <c r="S121"/>
  <c r="P121"/>
  <c r="N121"/>
  <c r="K121"/>
  <c r="S120"/>
  <c r="P120"/>
  <c r="N120"/>
  <c r="K120"/>
  <c r="S119"/>
  <c r="P119"/>
  <c r="N119"/>
  <c r="K119"/>
  <c r="S118"/>
  <c r="P118"/>
  <c r="N118"/>
  <c r="K118"/>
  <c r="S117"/>
  <c r="P117"/>
  <c r="N117"/>
  <c r="K117"/>
  <c r="S116"/>
  <c r="P116"/>
  <c r="N116"/>
  <c r="K116"/>
  <c r="S115"/>
  <c r="P115"/>
  <c r="N115"/>
  <c r="K115"/>
  <c r="S114"/>
  <c r="P114"/>
  <c r="N114"/>
  <c r="K114"/>
  <c r="S113"/>
  <c r="P113"/>
  <c r="N113"/>
  <c r="K113"/>
  <c r="S112"/>
  <c r="P112"/>
  <c r="N112"/>
  <c r="K112"/>
  <c r="S111"/>
  <c r="P111"/>
  <c r="N111"/>
  <c r="K111"/>
  <c r="S110"/>
  <c r="P110"/>
  <c r="N110"/>
  <c r="K110"/>
  <c r="S109"/>
  <c r="P109"/>
  <c r="N109"/>
  <c r="K109"/>
  <c r="S108"/>
  <c r="P108"/>
  <c r="N108"/>
  <c r="K108"/>
  <c r="S107"/>
  <c r="P107"/>
  <c r="N107"/>
  <c r="K107"/>
  <c r="S106"/>
  <c r="P106"/>
  <c r="N106"/>
  <c r="K106"/>
  <c r="S105"/>
  <c r="P105"/>
  <c r="N105"/>
  <c r="K105"/>
  <c r="S104"/>
  <c r="P104"/>
  <c r="N104"/>
  <c r="K104"/>
  <c r="S103"/>
  <c r="P103"/>
  <c r="N103"/>
  <c r="K103"/>
  <c r="S102"/>
  <c r="P102"/>
  <c r="N102"/>
  <c r="K102"/>
  <c r="S101"/>
  <c r="P101"/>
  <c r="N101"/>
  <c r="K101"/>
  <c r="S100"/>
  <c r="P100"/>
  <c r="N100"/>
  <c r="K100"/>
  <c r="S99"/>
  <c r="P99"/>
  <c r="N99"/>
  <c r="K99"/>
  <c r="S98"/>
  <c r="P98"/>
  <c r="N98"/>
  <c r="K98"/>
  <c r="S97"/>
  <c r="P97"/>
  <c r="N97"/>
  <c r="K97"/>
  <c r="S96"/>
  <c r="P96"/>
  <c r="N96"/>
  <c r="K96"/>
  <c r="S95"/>
  <c r="P95"/>
  <c r="N95"/>
  <c r="K95"/>
  <c r="S94"/>
  <c r="P94"/>
  <c r="N94"/>
  <c r="K94"/>
  <c r="S93"/>
  <c r="P93"/>
  <c r="N93"/>
  <c r="K93"/>
  <c r="S92"/>
  <c r="P92"/>
  <c r="N92"/>
  <c r="K92"/>
  <c r="S91"/>
  <c r="P91"/>
  <c r="N91"/>
  <c r="K91"/>
  <c r="S90"/>
  <c r="P90"/>
  <c r="N90"/>
  <c r="K90"/>
  <c r="S89"/>
  <c r="P89"/>
  <c r="N89"/>
  <c r="K89"/>
  <c r="S88"/>
  <c r="P88"/>
  <c r="N88"/>
  <c r="K88"/>
  <c r="S87"/>
  <c r="P87"/>
  <c r="N87"/>
  <c r="K87"/>
  <c r="S86"/>
  <c r="P86"/>
  <c r="N86"/>
  <c r="K86"/>
  <c r="S85"/>
  <c r="P85"/>
  <c r="N85"/>
  <c r="K85"/>
  <c r="S84"/>
  <c r="P84"/>
  <c r="N84"/>
  <c r="K84"/>
  <c r="S83"/>
  <c r="P83"/>
  <c r="N83"/>
  <c r="K83"/>
  <c r="S82"/>
  <c r="P82"/>
  <c r="N82"/>
  <c r="K82"/>
  <c r="S81"/>
  <c r="P81"/>
  <c r="N81"/>
  <c r="K81"/>
  <c r="S80"/>
  <c r="P80"/>
  <c r="N80"/>
  <c r="K80"/>
  <c r="S79"/>
  <c r="P79"/>
  <c r="N79"/>
  <c r="K79"/>
  <c r="S78"/>
  <c r="P78"/>
  <c r="N78"/>
  <c r="K78"/>
  <c r="S77"/>
  <c r="P77"/>
  <c r="N77"/>
  <c r="K77"/>
  <c r="S76"/>
  <c r="P76"/>
  <c r="N76"/>
  <c r="K76"/>
  <c r="S75"/>
  <c r="P75"/>
  <c r="N75"/>
  <c r="K75"/>
  <c r="S74"/>
  <c r="P74"/>
  <c r="N74"/>
  <c r="K74"/>
  <c r="S73"/>
  <c r="P73"/>
  <c r="N73"/>
  <c r="K73"/>
  <c r="S72"/>
  <c r="P72"/>
  <c r="N72"/>
  <c r="K72"/>
  <c r="S71"/>
  <c r="P71"/>
  <c r="N71"/>
  <c r="K71"/>
  <c r="S70"/>
  <c r="P70"/>
  <c r="N70"/>
  <c r="K70"/>
  <c r="S69"/>
  <c r="P69"/>
  <c r="N69"/>
  <c r="K69"/>
  <c r="S68"/>
  <c r="P68"/>
  <c r="N68"/>
  <c r="K68"/>
  <c r="S67"/>
  <c r="P67"/>
  <c r="N67"/>
  <c r="K67"/>
  <c r="S66"/>
  <c r="P66"/>
  <c r="N66"/>
  <c r="K66"/>
  <c r="S65"/>
  <c r="P65"/>
  <c r="N65"/>
  <c r="K65"/>
  <c r="S64"/>
  <c r="P64"/>
  <c r="N64"/>
  <c r="K64"/>
  <c r="S63"/>
  <c r="P63"/>
  <c r="N63"/>
  <c r="K63"/>
  <c r="S62"/>
  <c r="P62"/>
  <c r="N62"/>
  <c r="K62"/>
  <c r="S61"/>
  <c r="P61"/>
  <c r="N61"/>
  <c r="K61"/>
  <c r="S60"/>
  <c r="P60"/>
  <c r="N60"/>
  <c r="K60"/>
  <c r="S59"/>
  <c r="P59"/>
  <c r="N59"/>
  <c r="K59"/>
  <c r="S58"/>
  <c r="P58"/>
  <c r="N58"/>
  <c r="K58"/>
  <c r="S57"/>
  <c r="P57"/>
  <c r="N57"/>
  <c r="K57"/>
  <c r="S56"/>
  <c r="P56"/>
  <c r="N56"/>
  <c r="K56"/>
  <c r="S55"/>
  <c r="P55"/>
  <c r="N55"/>
  <c r="K55"/>
  <c r="S54"/>
  <c r="P54"/>
  <c r="N54"/>
  <c r="K54"/>
  <c r="S53"/>
  <c r="P53"/>
  <c r="N53"/>
  <c r="K53"/>
  <c r="S52"/>
  <c r="N52"/>
  <c r="K52"/>
  <c r="S51"/>
  <c r="N51"/>
  <c r="K51"/>
  <c r="S50"/>
  <c r="N50"/>
  <c r="K50"/>
  <c r="S49"/>
  <c r="N49"/>
  <c r="K49"/>
  <c r="S48"/>
  <c r="N48"/>
  <c r="K48"/>
  <c r="S47"/>
  <c r="N47"/>
  <c r="K47"/>
  <c r="S46"/>
  <c r="N46"/>
  <c r="K46"/>
  <c r="S45"/>
  <c r="N45"/>
  <c r="K45"/>
  <c r="S44"/>
  <c r="N44"/>
  <c r="K44"/>
  <c r="S43"/>
  <c r="N43"/>
  <c r="K43"/>
  <c r="S42"/>
  <c r="N42"/>
  <c r="K42"/>
  <c r="S41"/>
  <c r="N41"/>
  <c r="K41"/>
  <c r="S40"/>
  <c r="N40"/>
  <c r="K40"/>
  <c r="S39"/>
  <c r="N39"/>
  <c r="K39"/>
  <c r="S38"/>
  <c r="N38"/>
  <c r="K38"/>
  <c r="S37"/>
  <c r="N37"/>
  <c r="K37"/>
  <c r="S36"/>
  <c r="N36"/>
  <c r="K36"/>
  <c r="S35"/>
  <c r="N35"/>
  <c r="K35"/>
  <c r="S34"/>
  <c r="N34"/>
  <c r="K34"/>
  <c r="S33"/>
  <c r="N33"/>
  <c r="K33"/>
  <c r="S32"/>
  <c r="N32"/>
  <c r="K32"/>
  <c r="S31"/>
  <c r="N31"/>
  <c r="K31"/>
  <c r="S30"/>
  <c r="N30"/>
  <c r="K30"/>
  <c r="S29"/>
  <c r="N29"/>
  <c r="K29"/>
  <c r="S28"/>
  <c r="N28"/>
  <c r="K28"/>
  <c r="S27"/>
  <c r="N27"/>
  <c r="K27"/>
  <c r="S26"/>
  <c r="N26"/>
  <c r="K26"/>
  <c r="S25"/>
  <c r="N25"/>
  <c r="K25"/>
  <c r="S24"/>
  <c r="N24"/>
  <c r="K24"/>
  <c r="S23"/>
  <c r="N23"/>
  <c r="K23"/>
  <c r="S22"/>
  <c r="N22"/>
  <c r="K22"/>
  <c r="S21"/>
  <c r="N21"/>
  <c r="K21"/>
  <c r="S20"/>
  <c r="N20"/>
  <c r="K20"/>
  <c r="S19"/>
  <c r="N19"/>
  <c r="K19"/>
  <c r="S18"/>
  <c r="N18"/>
  <c r="K18"/>
  <c r="S17"/>
  <c r="N17"/>
  <c r="M17"/>
  <c r="K17"/>
  <c r="S16"/>
  <c r="N16"/>
  <c r="K16"/>
  <c r="S15"/>
  <c r="N15"/>
  <c r="K15"/>
  <c r="S14"/>
  <c r="N14"/>
  <c r="K14"/>
  <c r="S13"/>
  <c r="N13"/>
  <c r="K13"/>
  <c r="S12"/>
  <c r="N12"/>
  <c r="K12"/>
  <c r="S11"/>
  <c r="N11"/>
  <c r="K11"/>
  <c r="S10"/>
  <c r="N10"/>
  <c r="K10"/>
  <c r="S9"/>
  <c r="N9"/>
  <c r="K9"/>
  <c r="S8"/>
  <c r="N8"/>
  <c r="K8"/>
  <c r="S7"/>
  <c r="N7"/>
  <c r="K7"/>
  <c r="S6"/>
  <c r="N6"/>
  <c r="K6"/>
  <c r="S5"/>
  <c r="N5"/>
  <c r="K5"/>
  <c r="L138" i="9"/>
  <c r="K138"/>
  <c r="I138"/>
  <c r="L130"/>
  <c r="L119"/>
  <c r="L63"/>
  <c r="K15"/>
  <c r="I312" i="8"/>
  <c r="I310"/>
  <c r="E309"/>
  <c r="J304"/>
  <c r="I304"/>
  <c r="G304"/>
  <c r="F304"/>
  <c r="E304"/>
  <c r="I32" i="7"/>
  <c r="F32"/>
  <c r="D32"/>
  <c r="B32"/>
  <c r="L16"/>
  <c r="L15"/>
  <c r="L14"/>
  <c r="G27" i="2"/>
  <c r="E27"/>
  <c r="G26"/>
  <c r="E26"/>
  <c r="G25"/>
  <c r="E25"/>
  <c r="G24"/>
  <c r="G22"/>
  <c r="G21"/>
  <c r="G20"/>
  <c r="G19"/>
  <c r="E19"/>
  <c r="G15"/>
  <c r="E15"/>
  <c r="G14"/>
  <c r="E14"/>
  <c r="G11"/>
  <c r="K10"/>
  <c r="K9"/>
  <c r="G9"/>
  <c r="E9"/>
  <c r="C9"/>
  <c r="G8"/>
  <c r="E8"/>
  <c r="C8"/>
  <c r="G6"/>
  <c r="N18" i="1"/>
  <c r="M18"/>
  <c r="L18"/>
  <c r="G18"/>
  <c r="F18"/>
  <c r="E18"/>
  <c r="D18"/>
  <c r="N17"/>
  <c r="M17"/>
  <c r="L17"/>
  <c r="K17"/>
  <c r="G17"/>
  <c r="O16"/>
  <c r="G16"/>
  <c r="O15"/>
  <c r="N15"/>
  <c r="G15"/>
  <c r="O14"/>
  <c r="N14"/>
  <c r="G14"/>
  <c r="P13"/>
  <c r="O13"/>
  <c r="N13"/>
  <c r="M13"/>
  <c r="L13"/>
  <c r="G13"/>
  <c r="G12"/>
  <c r="N11"/>
  <c r="M11"/>
  <c r="L11"/>
  <c r="K11"/>
  <c r="G11"/>
  <c r="N10"/>
  <c r="M10"/>
  <c r="G10"/>
  <c r="O9"/>
  <c r="N9"/>
  <c r="M9"/>
  <c r="L9"/>
  <c r="G9"/>
  <c r="O8"/>
  <c r="N8"/>
  <c r="M8"/>
  <c r="L8"/>
  <c r="K8"/>
  <c r="G8"/>
  <c r="O7"/>
  <c r="N7"/>
  <c r="M7"/>
  <c r="L7"/>
  <c r="K7"/>
  <c r="G7"/>
  <c r="F7"/>
  <c r="E7"/>
  <c r="M6"/>
</calcChain>
</file>

<file path=xl/sharedStrings.xml><?xml version="1.0" encoding="utf-8"?>
<sst xmlns="http://schemas.openxmlformats.org/spreadsheetml/2006/main" count="4804" uniqueCount="1250">
  <si>
    <t>附件1</t>
  </si>
  <si>
    <t>单位：万元</t>
  </si>
  <si>
    <t>序号</t>
  </si>
  <si>
    <t>一</t>
  </si>
  <si>
    <t>二</t>
  </si>
  <si>
    <t>项目支出</t>
  </si>
  <si>
    <t>三</t>
  </si>
  <si>
    <t>四</t>
  </si>
  <si>
    <t>附件2</t>
  </si>
  <si>
    <t>金额单位：万元</t>
  </si>
  <si>
    <t>备注</t>
  </si>
  <si>
    <t>三公经费</t>
  </si>
  <si>
    <t></t>
  </si>
  <si>
    <t></t>
  </si>
  <si>
    <t>——</t>
  </si>
  <si>
    <t>无</t>
  </si>
  <si>
    <t>说明：“项目支出”需要填报除专项资金和基本支出以外的所有项目情况，包括业务工作项</t>
  </si>
  <si>
    <t>目、运行维护项目等；“公用经费”填报基本支出中的一般商品和服务支出。</t>
  </si>
  <si>
    <t>附件3</t>
  </si>
  <si>
    <t>服务对象对项目评价调查统计表</t>
  </si>
  <si>
    <t>调查项目：2015年度常德市特殊教育学校整体支出绩效评价项目     调查时间：2016年8月2日</t>
  </si>
  <si>
    <t>项目名称</t>
  </si>
  <si>
    <t>对该项目的满意程度</t>
  </si>
  <si>
    <t>不满意</t>
  </si>
  <si>
    <t>比较满意</t>
  </si>
  <si>
    <t>满意</t>
  </si>
  <si>
    <t>[0-59分]</t>
  </si>
  <si>
    <t>[60-79分]</t>
  </si>
  <si>
    <t>[80-100分]</t>
  </si>
  <si>
    <t>老师的教学水平和方法</t>
  </si>
  <si>
    <t>随机调查了30位学生家长和老师对常德市特殊教育学校进行评价，总体结果为满意。</t>
  </si>
  <si>
    <t>老师的教学态度</t>
  </si>
  <si>
    <t>学校开设的课程</t>
  </si>
  <si>
    <t>学校的管理模式</t>
  </si>
  <si>
    <t>学校设备、设施</t>
  </si>
  <si>
    <t>学校食宿及卫生情况</t>
  </si>
  <si>
    <t>学校安全保护措施</t>
  </si>
  <si>
    <t>其他</t>
  </si>
  <si>
    <t>综合评价得分</t>
  </si>
  <si>
    <t xml:space="preserve">    服务对象对项目的综合评价：   满意</t>
  </si>
  <si>
    <t>一：市特殊学校办学方面的成效</t>
  </si>
  <si>
    <t>学生在入校就读后，在性格和语言等多方面有非常明显的进步和改善。</t>
  </si>
  <si>
    <t>二、学校在教学和管理方面存在的主要问题及建议</t>
  </si>
  <si>
    <t>建议能让家长参加一些课程，了解老师如何训练教育孩子，有助于家长在家中也能正确引导孩子。</t>
  </si>
  <si>
    <t>附件4</t>
  </si>
  <si>
    <t>15/18＝83.33%</t>
  </si>
  <si>
    <t>（16-25.4）/25.4＝-37%</t>
  </si>
  <si>
    <t>（11.43+218.73+155.14-17.24）/（11.43+218.73+155.14）</t>
  </si>
  <si>
    <t>155.14/218.73＝70.93%</t>
  </si>
  <si>
    <t>17.06/23.71＝71.95%</t>
  </si>
  <si>
    <t>16.94/16＝105.87%</t>
  </si>
  <si>
    <t>年度追加59.5+24万元</t>
  </si>
  <si>
    <t>综合目标完成率87.71%</t>
  </si>
  <si>
    <t>合计</t>
  </si>
  <si>
    <t>2016年12月31日常德市国土资源储备中心土地库存储备明细表</t>
  </si>
  <si>
    <t>编码</t>
  </si>
  <si>
    <t>方向</t>
  </si>
  <si>
    <t>期初余额</t>
  </si>
  <si>
    <t>本期借方发生</t>
  </si>
  <si>
    <t>本期贷方发生</t>
  </si>
  <si>
    <t>期末余额（元）</t>
  </si>
  <si>
    <t>面积（亩）</t>
  </si>
  <si>
    <t>017</t>
  </si>
  <si>
    <t>陬木储运公司</t>
  </si>
  <si>
    <t>借</t>
  </si>
  <si>
    <t>076</t>
  </si>
  <si>
    <t>市动物防疫站</t>
  </si>
  <si>
    <t>077</t>
  </si>
  <si>
    <t>柳叶接待中心</t>
  </si>
  <si>
    <t>078</t>
  </si>
  <si>
    <t>渔樵小区</t>
  </si>
  <si>
    <t>079</t>
  </si>
  <si>
    <t>六0一矿地块</t>
  </si>
  <si>
    <t>080</t>
  </si>
  <si>
    <t>锦绣天邸</t>
  </si>
  <si>
    <t>083</t>
  </si>
  <si>
    <t>原市水泵厂地块</t>
  </si>
  <si>
    <t>085</t>
  </si>
  <si>
    <t>原东区供销社地块</t>
  </si>
  <si>
    <t>087</t>
  </si>
  <si>
    <t>火车站东侧地块</t>
  </si>
  <si>
    <t>088</t>
  </si>
  <si>
    <t>福寿公司地块</t>
  </si>
  <si>
    <t>089</t>
  </si>
  <si>
    <t>国陶(原东鹏陶瓷市场)</t>
  </si>
  <si>
    <t>091</t>
  </si>
  <si>
    <t>双大机械</t>
  </si>
  <si>
    <t>093</t>
  </si>
  <si>
    <t>特教学校征用余地(皇经阁)</t>
  </si>
  <si>
    <t>094</t>
  </si>
  <si>
    <t>朝阳路地块(白洋堤检察院)</t>
  </si>
  <si>
    <t>097</t>
  </si>
  <si>
    <t>常德湘雅医院</t>
  </si>
  <si>
    <t>099</t>
  </si>
  <si>
    <t>增减挂钩01</t>
  </si>
  <si>
    <t>100</t>
  </si>
  <si>
    <t>增减挂钩02</t>
  </si>
  <si>
    <t>103</t>
  </si>
  <si>
    <t>增减挂钩汽贸城A(原增挂08)</t>
  </si>
  <si>
    <t>104</t>
  </si>
  <si>
    <t>增减挂钩汽贸城B(原增挂09)</t>
  </si>
  <si>
    <t>105</t>
  </si>
  <si>
    <t>增减挂钩10</t>
  </si>
  <si>
    <t>106</t>
  </si>
  <si>
    <t>增减挂钩11</t>
  </si>
  <si>
    <t>107</t>
  </si>
  <si>
    <t>花卉物流园一(原增挂12)</t>
  </si>
  <si>
    <t>108</t>
  </si>
  <si>
    <t>花卉物流园二(原增挂13)</t>
  </si>
  <si>
    <t>109</t>
  </si>
  <si>
    <t>增减挂钩16(原增挂15)</t>
  </si>
  <si>
    <t>110</t>
  </si>
  <si>
    <t>增减挂钩17</t>
  </si>
  <si>
    <t>111</t>
  </si>
  <si>
    <t>增减挂钩18</t>
  </si>
  <si>
    <t>113</t>
  </si>
  <si>
    <t>增减挂钩20</t>
  </si>
  <si>
    <t>114</t>
  </si>
  <si>
    <t>增减挂钩21</t>
  </si>
  <si>
    <t>115</t>
  </si>
  <si>
    <t>增减挂钩22</t>
  </si>
  <si>
    <t>116</t>
  </si>
  <si>
    <t>增减挂钩Ⅰ(原增挂常德大道)</t>
  </si>
  <si>
    <t>117</t>
  </si>
  <si>
    <t>增减挂钩Ⅱ(原增挂金丹路)</t>
  </si>
  <si>
    <t>118</t>
  </si>
  <si>
    <t>增减挂钩Ⅲ(原增挂柳叶湖)</t>
  </si>
  <si>
    <t>119</t>
  </si>
  <si>
    <t>增减挂钩Ⅳ(原增挂万金障)</t>
  </si>
  <si>
    <t>120</t>
  </si>
  <si>
    <t>增减挂钩Ⅴ(原增挂保河堤)</t>
  </si>
  <si>
    <t>121</t>
  </si>
  <si>
    <t>增减挂钩Ⅵ(原增挂澧南垸)</t>
  </si>
  <si>
    <t>125</t>
  </si>
  <si>
    <t>竹根潭储备工业用地</t>
  </si>
  <si>
    <t>126</t>
  </si>
  <si>
    <t>东风地块</t>
  </si>
  <si>
    <t>127</t>
  </si>
  <si>
    <t>鼎城职专</t>
  </si>
  <si>
    <t>128</t>
  </si>
  <si>
    <t>上水(公司)地块</t>
  </si>
  <si>
    <t>129</t>
  </si>
  <si>
    <t>柳叶演艺中心(大剧院)</t>
  </si>
  <si>
    <t>130</t>
  </si>
  <si>
    <t>常德大道五号地块</t>
  </si>
  <si>
    <t>138</t>
  </si>
  <si>
    <t>天润楠木砂场</t>
  </si>
  <si>
    <t>139</t>
  </si>
  <si>
    <t>天润荷花砂场</t>
  </si>
  <si>
    <t>140</t>
  </si>
  <si>
    <t>芙蓉商业广场(六号)</t>
  </si>
  <si>
    <t>142</t>
  </si>
  <si>
    <t>钢材市场三期（二期收购）</t>
  </si>
  <si>
    <t>143</t>
  </si>
  <si>
    <t>平湖秋色小区</t>
  </si>
  <si>
    <t>144</t>
  </si>
  <si>
    <t>食盐配送中心(盐欣)</t>
  </si>
  <si>
    <t>145</t>
  </si>
  <si>
    <t>常德大道六号地块</t>
  </si>
  <si>
    <t>平</t>
  </si>
  <si>
    <t>148</t>
  </si>
  <si>
    <t>索坤地块</t>
  </si>
  <si>
    <t>150</t>
  </si>
  <si>
    <t>德丰农业</t>
  </si>
  <si>
    <t>152</t>
  </si>
  <si>
    <t>市检察院旧院</t>
  </si>
  <si>
    <t>153</t>
  </si>
  <si>
    <t>好的工贸(注)</t>
  </si>
  <si>
    <t>154</t>
  </si>
  <si>
    <t>芙蓉路农贸市场</t>
  </si>
  <si>
    <t>155</t>
  </si>
  <si>
    <t>迎宾路储备地块</t>
  </si>
  <si>
    <t>156</t>
  </si>
  <si>
    <t>雄鹰科技</t>
  </si>
  <si>
    <t>157</t>
  </si>
  <si>
    <t>东常小区</t>
  </si>
  <si>
    <t>158</t>
  </si>
  <si>
    <t>湘澳医药物流</t>
  </si>
  <si>
    <t>159</t>
  </si>
  <si>
    <t>地利苑</t>
  </si>
  <si>
    <t>160</t>
  </si>
  <si>
    <t>柳叶会展中心(市级)</t>
  </si>
  <si>
    <t>161</t>
  </si>
  <si>
    <t>环通科技(零星补征)</t>
  </si>
  <si>
    <t>162</t>
  </si>
  <si>
    <t>楠竹山农贸市场(补征)</t>
  </si>
  <si>
    <t>163</t>
  </si>
  <si>
    <t>芙蓉路(兴广龙公司地块)</t>
  </si>
  <si>
    <t>164</t>
  </si>
  <si>
    <t>江北名庐地块</t>
  </si>
  <si>
    <t>165</t>
  </si>
  <si>
    <t>内贸办三宗土地</t>
  </si>
  <si>
    <t>167</t>
  </si>
  <si>
    <t>沙港天健地块</t>
  </si>
  <si>
    <t>170</t>
  </si>
  <si>
    <t>城建投宅基地</t>
  </si>
  <si>
    <t>171</t>
  </si>
  <si>
    <t>常德移动基站(11个)</t>
  </si>
  <si>
    <t>172</t>
  </si>
  <si>
    <t>巨星灯泡厂</t>
  </si>
  <si>
    <t>173</t>
  </si>
  <si>
    <t>煤炭公司周边地块(盐业仓库)</t>
  </si>
  <si>
    <t>174</t>
  </si>
  <si>
    <t>武陵工业新区</t>
  </si>
  <si>
    <t>175</t>
  </si>
  <si>
    <t>紫东苑</t>
  </si>
  <si>
    <t>176</t>
  </si>
  <si>
    <t>都市花园</t>
  </si>
  <si>
    <t>177</t>
  </si>
  <si>
    <t>富强小区</t>
  </si>
  <si>
    <t>178</t>
  </si>
  <si>
    <t>春腾台钳厂</t>
  </si>
  <si>
    <t>179</t>
  </si>
  <si>
    <t>育美小区</t>
  </si>
  <si>
    <t>180</t>
  </si>
  <si>
    <t>育智小区</t>
  </si>
  <si>
    <t>181</t>
  </si>
  <si>
    <t>育英小区</t>
  </si>
  <si>
    <t>182</t>
  </si>
  <si>
    <t>育才小区</t>
  </si>
  <si>
    <t>184</t>
  </si>
  <si>
    <t>汇元花园</t>
  </si>
  <si>
    <t>187</t>
  </si>
  <si>
    <t>紫薇花城</t>
  </si>
  <si>
    <t>188</t>
  </si>
  <si>
    <t>市锅检所</t>
  </si>
  <si>
    <t>189</t>
  </si>
  <si>
    <t>宗利机械</t>
  </si>
  <si>
    <t>190</t>
  </si>
  <si>
    <t>常烟迁建(11年—994号)</t>
  </si>
  <si>
    <t>191</t>
  </si>
  <si>
    <t>常烟迁居(12年—96号)</t>
  </si>
  <si>
    <t>192</t>
  </si>
  <si>
    <t>增减挂钩11(常烟相邻)</t>
  </si>
  <si>
    <t>195</t>
  </si>
  <si>
    <t>杨桥工业用地(2012第一批)</t>
  </si>
  <si>
    <t>196</t>
  </si>
  <si>
    <t>顺祥彩印包装</t>
  </si>
  <si>
    <t>197</t>
  </si>
  <si>
    <t>光明五交化</t>
  </si>
  <si>
    <t>198</t>
  </si>
  <si>
    <t>宏鑫机械制造</t>
  </si>
  <si>
    <t>200</t>
  </si>
  <si>
    <t>沙港安置小区(07年&amp;10年)</t>
  </si>
  <si>
    <t>201</t>
  </si>
  <si>
    <t>三闾(锦绣江南安置)小区</t>
  </si>
  <si>
    <t>202</t>
  </si>
  <si>
    <t>富豪小区地块</t>
  </si>
  <si>
    <t>203</t>
  </si>
  <si>
    <t>南坪六组安置基地</t>
  </si>
  <si>
    <t>204</t>
  </si>
  <si>
    <t>皂果安置小区</t>
  </si>
  <si>
    <t>205</t>
  </si>
  <si>
    <t>南坪公寓安置A、B地块</t>
  </si>
  <si>
    <t>206</t>
  </si>
  <si>
    <t>沙港五组安置基地(二期)</t>
  </si>
  <si>
    <t>207</t>
  </si>
  <si>
    <t>高坪头安置基地</t>
  </si>
  <si>
    <t>208</t>
  </si>
  <si>
    <t>南坪五组安置基地</t>
  </si>
  <si>
    <t>209</t>
  </si>
  <si>
    <t>岩坪村多层公寓安置楼</t>
  </si>
  <si>
    <t>210</t>
  </si>
  <si>
    <t>仙源公寓楼安置小区</t>
  </si>
  <si>
    <t>211</t>
  </si>
  <si>
    <t>金华清真宰场</t>
  </si>
  <si>
    <t>212</t>
  </si>
  <si>
    <t>皇木关公寓安置楼</t>
  </si>
  <si>
    <t>214</t>
  </si>
  <si>
    <t>富园安置楼工程</t>
  </si>
  <si>
    <t>215</t>
  </si>
  <si>
    <t>丁玲公园(江北名庐安置基地)</t>
  </si>
  <si>
    <t>216</t>
  </si>
  <si>
    <t>安德小区(安置基地)</t>
  </si>
  <si>
    <t>217</t>
  </si>
  <si>
    <t>安丰小区(安置基地)</t>
  </si>
  <si>
    <t>218</t>
  </si>
  <si>
    <t>安全小区</t>
  </si>
  <si>
    <t>219</t>
  </si>
  <si>
    <t>安福小区</t>
  </si>
  <si>
    <t>220</t>
  </si>
  <si>
    <t>安康小区</t>
  </si>
  <si>
    <t>221</t>
  </si>
  <si>
    <t>文华小区</t>
  </si>
  <si>
    <t>223</t>
  </si>
  <si>
    <t>前进A、B地块</t>
  </si>
  <si>
    <t>224</t>
  </si>
  <si>
    <t>鸿云机械</t>
  </si>
  <si>
    <t>225</t>
  </si>
  <si>
    <t>创业地块</t>
  </si>
  <si>
    <t>228</t>
  </si>
  <si>
    <t>八一机械厂</t>
  </si>
  <si>
    <t>229</t>
  </si>
  <si>
    <t>壹德壹地块</t>
  </si>
  <si>
    <t>233</t>
  </si>
  <si>
    <t>高泗市化轻总公司</t>
  </si>
  <si>
    <t>234</t>
  </si>
  <si>
    <t>华为小区</t>
  </si>
  <si>
    <t>235</t>
  </si>
  <si>
    <t>东华小区地块</t>
  </si>
  <si>
    <t>236</t>
  </si>
  <si>
    <t>德佳物流</t>
  </si>
  <si>
    <t>237</t>
  </si>
  <si>
    <t>东方绿舟</t>
  </si>
  <si>
    <t>239</t>
  </si>
  <si>
    <t>正源小区2</t>
  </si>
  <si>
    <t>240</t>
  </si>
  <si>
    <t>柳叶会馆</t>
  </si>
  <si>
    <t>242</t>
  </si>
  <si>
    <t>瓶盖厂王一新</t>
  </si>
  <si>
    <t>243</t>
  </si>
  <si>
    <t>宏户葡萄加工厂</t>
  </si>
  <si>
    <t>244</t>
  </si>
  <si>
    <t>时代地块</t>
  </si>
  <si>
    <t>245</t>
  </si>
  <si>
    <t>柳叶穿紫地块</t>
  </si>
  <si>
    <t>246</t>
  </si>
  <si>
    <t>远岸秋沙</t>
  </si>
  <si>
    <t>247</t>
  </si>
  <si>
    <t>竹根潭商业广场</t>
  </si>
  <si>
    <t>248</t>
  </si>
  <si>
    <t>中亿实业有限公司</t>
  </si>
  <si>
    <t>250</t>
  </si>
  <si>
    <t>德发花园</t>
  </si>
  <si>
    <t>251</t>
  </si>
  <si>
    <t>白马湖、乌龙港北区项目</t>
  </si>
  <si>
    <t>252</t>
  </si>
  <si>
    <t>棉麻仓库</t>
  </si>
  <si>
    <t>254</t>
  </si>
  <si>
    <t>万昌小区</t>
  </si>
  <si>
    <t>255</t>
  </si>
  <si>
    <t>金和嘉园</t>
  </si>
  <si>
    <t>257</t>
  </si>
  <si>
    <t>特种养殖场</t>
  </si>
  <si>
    <t>258</t>
  </si>
  <si>
    <t>和生源养老公寓</t>
  </si>
  <si>
    <t>259</t>
  </si>
  <si>
    <t>先征后转项目</t>
  </si>
  <si>
    <t>260</t>
  </si>
  <si>
    <t>沾天湖开发用地</t>
  </si>
  <si>
    <t>261</t>
  </si>
  <si>
    <t>万金障水利综合治理项目</t>
  </si>
  <si>
    <t>265</t>
  </si>
  <si>
    <t>沥青厂地块</t>
  </si>
  <si>
    <t>266</t>
  </si>
  <si>
    <t>东郊地块</t>
  </si>
  <si>
    <t>268</t>
  </si>
  <si>
    <t>嘉利包装(12年工业园)</t>
  </si>
  <si>
    <t>270</t>
  </si>
  <si>
    <t>经投德山砂场</t>
  </si>
  <si>
    <t>271</t>
  </si>
  <si>
    <t>乐福小区</t>
  </si>
  <si>
    <t>272</t>
  </si>
  <si>
    <t>新国线旅游</t>
  </si>
  <si>
    <t>273</t>
  </si>
  <si>
    <t>高坪头加油站</t>
  </si>
  <si>
    <t>274</t>
  </si>
  <si>
    <t>市电影公司(待定)</t>
  </si>
  <si>
    <t>276</t>
  </si>
  <si>
    <t>常德移动通信中心</t>
  </si>
  <si>
    <t>278</t>
  </si>
  <si>
    <t>朗北油气站</t>
  </si>
  <si>
    <t>282</t>
  </si>
  <si>
    <t>东常高速配套工区</t>
  </si>
  <si>
    <t>283</t>
  </si>
  <si>
    <t>戴家岗安置小区</t>
  </si>
  <si>
    <t>284</t>
  </si>
  <si>
    <t>交警一大队旧院(含补征)</t>
  </si>
  <si>
    <t>285</t>
  </si>
  <si>
    <t>新金丹路</t>
  </si>
  <si>
    <t>286</t>
  </si>
  <si>
    <t>致华园(经投)</t>
  </si>
  <si>
    <t>288</t>
  </si>
  <si>
    <t>烟叶技术中心</t>
  </si>
  <si>
    <t>289</t>
  </si>
  <si>
    <t>武监生活基地</t>
  </si>
  <si>
    <t>290</t>
  </si>
  <si>
    <t>中小企业发展基地</t>
  </si>
  <si>
    <t>291</t>
  </si>
  <si>
    <t>农产品物流(13年)</t>
  </si>
  <si>
    <t>292</t>
  </si>
  <si>
    <t>唐家溶农贸市场</t>
  </si>
  <si>
    <t>293</t>
  </si>
  <si>
    <t>柳叶旅游储备地块</t>
  </si>
  <si>
    <t>294</t>
  </si>
  <si>
    <t>兴隆物流园</t>
  </si>
  <si>
    <t>295</t>
  </si>
  <si>
    <t>正达冷藏车厢厂</t>
  </si>
  <si>
    <t>296</t>
  </si>
  <si>
    <t>12年武陵增挂项目</t>
  </si>
  <si>
    <t>297</t>
  </si>
  <si>
    <t>东山(2013第一批)</t>
  </si>
  <si>
    <t>298</t>
  </si>
  <si>
    <t>接待中心补征(万寿)</t>
  </si>
  <si>
    <t>299</t>
  </si>
  <si>
    <t>三闾加油站</t>
  </si>
  <si>
    <t>300</t>
  </si>
  <si>
    <t>护城油气站</t>
  </si>
  <si>
    <t>302</t>
  </si>
  <si>
    <t>经投星城地块</t>
  </si>
  <si>
    <t>303</t>
  </si>
  <si>
    <t>经投紫檀地块</t>
  </si>
  <si>
    <t>304</t>
  </si>
  <si>
    <t>经投金河地块</t>
  </si>
  <si>
    <t>305</t>
  </si>
  <si>
    <t>鲲鹏地块(新钢一期)</t>
  </si>
  <si>
    <t>306</t>
  </si>
  <si>
    <t>文源小区</t>
  </si>
  <si>
    <t>307</t>
  </si>
  <si>
    <t>合兴地块</t>
  </si>
  <si>
    <t>308</t>
  </si>
  <si>
    <t>中联常德研究院</t>
  </si>
  <si>
    <t>309</t>
  </si>
  <si>
    <t>上水停车场</t>
  </si>
  <si>
    <t>310</t>
  </si>
  <si>
    <t>东常地块</t>
  </si>
  <si>
    <t>312</t>
  </si>
  <si>
    <t>白鹤山加油站</t>
  </si>
  <si>
    <t>313</t>
  </si>
  <si>
    <t>芦山加油站</t>
  </si>
  <si>
    <t>314</t>
  </si>
  <si>
    <t>柳溪地块</t>
  </si>
  <si>
    <t>315</t>
  </si>
  <si>
    <t>阔源地块</t>
  </si>
  <si>
    <t>316</t>
  </si>
  <si>
    <t>嘉华小区</t>
  </si>
  <si>
    <t>317</t>
  </si>
  <si>
    <t>东润地块</t>
  </si>
  <si>
    <t>318</t>
  </si>
  <si>
    <t>德政地块</t>
  </si>
  <si>
    <t>319</t>
  </si>
  <si>
    <t>天福地块</t>
  </si>
  <si>
    <t>320</t>
  </si>
  <si>
    <t>福润地块</t>
  </si>
  <si>
    <t>321</t>
  </si>
  <si>
    <t>嘉辉地块</t>
  </si>
  <si>
    <t>322</t>
  </si>
  <si>
    <t>天宝地块</t>
  </si>
  <si>
    <t>323</t>
  </si>
  <si>
    <t>紫缘路加油站</t>
  </si>
  <si>
    <t>324</t>
  </si>
  <si>
    <t>兴隆地块（兴隆物流二期）</t>
  </si>
  <si>
    <t>325</t>
  </si>
  <si>
    <t>白鹤山竹木市场</t>
  </si>
  <si>
    <t>326</t>
  </si>
  <si>
    <t>乐享幼儿园</t>
  </si>
  <si>
    <t>327</t>
  </si>
  <si>
    <t>金丹水果仓储中心</t>
  </si>
  <si>
    <t>328</t>
  </si>
  <si>
    <t>七里桥农贸市场</t>
  </si>
  <si>
    <t>329</t>
  </si>
  <si>
    <t>常东地块</t>
  </si>
  <si>
    <t>330</t>
  </si>
  <si>
    <t>鑫盛建材</t>
  </si>
  <si>
    <t>332</t>
  </si>
  <si>
    <t>增减挂钩C</t>
  </si>
  <si>
    <t>333</t>
  </si>
  <si>
    <t>义乌商贸城</t>
  </si>
  <si>
    <t>335</t>
  </si>
  <si>
    <t>柳叶分局预征</t>
  </si>
  <si>
    <t>336</t>
  </si>
  <si>
    <t>电信花园</t>
  </si>
  <si>
    <t>338</t>
  </si>
  <si>
    <t>七彩幼儿园</t>
  </si>
  <si>
    <t>339</t>
  </si>
  <si>
    <t>上水文化产业园</t>
  </si>
  <si>
    <t>340</t>
  </si>
  <si>
    <t>唐家溶社区棚改</t>
  </si>
  <si>
    <t>341</t>
  </si>
  <si>
    <t>原有线电厂棚改</t>
  </si>
  <si>
    <t>342</t>
  </si>
  <si>
    <t>常烟大堤</t>
  </si>
  <si>
    <t>343</t>
  </si>
  <si>
    <t>沁园春柳地块（2014第一批次）</t>
  </si>
  <si>
    <t>344</t>
  </si>
  <si>
    <t>星源地块（2014第一批次）</t>
  </si>
  <si>
    <t>351</t>
  </si>
  <si>
    <t>常乐棚改</t>
  </si>
  <si>
    <t>352</t>
  </si>
  <si>
    <t>张家台棚改</t>
  </si>
  <si>
    <t>354</t>
  </si>
  <si>
    <t>行政文化中心</t>
  </si>
  <si>
    <t>355</t>
  </si>
  <si>
    <t>沙港家苑（2014第一批次）</t>
  </si>
  <si>
    <t>356</t>
  </si>
  <si>
    <t>半岛地块</t>
  </si>
  <si>
    <t>357</t>
  </si>
  <si>
    <t>紫沙地块</t>
  </si>
  <si>
    <t>358</t>
  </si>
  <si>
    <t>方正圆棚改</t>
  </si>
  <si>
    <t>359</t>
  </si>
  <si>
    <t>建设桥二村棚改</t>
  </si>
  <si>
    <t>360</t>
  </si>
  <si>
    <t>锦新补证</t>
  </si>
  <si>
    <t>361</t>
  </si>
  <si>
    <t>王府井</t>
  </si>
  <si>
    <t>362</t>
  </si>
  <si>
    <t>岩桥寺加油站</t>
  </si>
  <si>
    <t>364</t>
  </si>
  <si>
    <t>残疾人托养中心</t>
  </si>
  <si>
    <t>365</t>
  </si>
  <si>
    <t>蔬科地块</t>
  </si>
  <si>
    <t>366</t>
  </si>
  <si>
    <t>七里桥老街棚改项目</t>
  </si>
  <si>
    <t>367</t>
  </si>
  <si>
    <t>芙蓉路派出所</t>
  </si>
  <si>
    <t>368</t>
  </si>
  <si>
    <t>湘联实业（退二进三）</t>
  </si>
  <si>
    <t>369</t>
  </si>
  <si>
    <t>武陵区移动互联网产业园管理配套地块</t>
  </si>
  <si>
    <t>370</t>
  </si>
  <si>
    <t>中联液压</t>
  </si>
  <si>
    <t>371</t>
  </si>
  <si>
    <t>金健面制品</t>
  </si>
  <si>
    <t>372</t>
  </si>
  <si>
    <t>地利苑二期</t>
  </si>
  <si>
    <t>373</t>
  </si>
  <si>
    <t>三闾棚改</t>
  </si>
  <si>
    <t>374</t>
  </si>
  <si>
    <t>纪委金秋园</t>
  </si>
  <si>
    <t>375</t>
  </si>
  <si>
    <t>恒昌地块</t>
  </si>
  <si>
    <t>376</t>
  </si>
  <si>
    <t>公路局</t>
  </si>
  <si>
    <t>378</t>
  </si>
  <si>
    <t>创普物流二</t>
  </si>
  <si>
    <t>379</t>
  </si>
  <si>
    <t>市公安干校</t>
  </si>
  <si>
    <t>380</t>
  </si>
  <si>
    <t>启明派出所</t>
  </si>
  <si>
    <t>381</t>
  </si>
  <si>
    <t>兴发安置小区三期</t>
  </si>
  <si>
    <t>383</t>
  </si>
  <si>
    <t>佳和冷链</t>
  </si>
  <si>
    <t>384</t>
  </si>
  <si>
    <t>乐路口棚改</t>
  </si>
  <si>
    <t>385</t>
  </si>
  <si>
    <t>湘雅医院商业配套（2015年第二批次）</t>
  </si>
  <si>
    <t>386</t>
  </si>
  <si>
    <t>华侨城欢乐谷综合商业地块（2015年第二批次）</t>
  </si>
  <si>
    <t>387</t>
  </si>
  <si>
    <t>长怡学校补征（2015年第二批次）</t>
  </si>
  <si>
    <t>388</t>
  </si>
  <si>
    <t>常德网络科技学校</t>
  </si>
  <si>
    <t>389</t>
  </si>
  <si>
    <t>东常公司土地回购项目</t>
  </si>
  <si>
    <t>391</t>
  </si>
  <si>
    <t>芷兰街道办事处</t>
  </si>
  <si>
    <t>392</t>
  </si>
  <si>
    <t>市民中心（2015年第二批次）</t>
  </si>
  <si>
    <t>393</t>
  </si>
  <si>
    <t>白鹤山集镇（2015年第二批次）</t>
  </si>
  <si>
    <t>394</t>
  </si>
  <si>
    <t>玉帛纺织</t>
  </si>
  <si>
    <t>395</t>
  </si>
  <si>
    <t>朗清地块（2015年第三批次）</t>
  </si>
  <si>
    <t>396</t>
  </si>
  <si>
    <t>朗秀地块（2015年第三批次）</t>
  </si>
  <si>
    <t>397</t>
  </si>
  <si>
    <t>朗丽地块（2015年第三批次）</t>
  </si>
  <si>
    <t>398</t>
  </si>
  <si>
    <t>柳叶湖公安分局业务技术用房、信访接待及后勤服务中心</t>
  </si>
  <si>
    <t>399</t>
  </si>
  <si>
    <t>金丹加油站</t>
  </si>
  <si>
    <t>400</t>
  </si>
  <si>
    <t>芙蓉街道社区服务中心</t>
  </si>
  <si>
    <t>401</t>
  </si>
  <si>
    <t>食品物流园</t>
  </si>
  <si>
    <t>402</t>
  </si>
  <si>
    <t>皂果七组棚改</t>
  </si>
  <si>
    <t>403</t>
  </si>
  <si>
    <t>路桥机械厂棚改</t>
  </si>
  <si>
    <t>404</t>
  </si>
  <si>
    <t>鸿富地块</t>
  </si>
  <si>
    <t>405</t>
  </si>
  <si>
    <t>朗州路加油站（15年报批）</t>
  </si>
  <si>
    <t>406</t>
  </si>
  <si>
    <t>天鹰荷花搅拌站</t>
  </si>
  <si>
    <t>407</t>
  </si>
  <si>
    <t>万美花园二期棚改</t>
  </si>
  <si>
    <t>408</t>
  </si>
  <si>
    <t>文宗地块</t>
  </si>
  <si>
    <t>409</t>
  </si>
  <si>
    <t>丹阳路车站地块</t>
  </si>
  <si>
    <t>410</t>
  </si>
  <si>
    <t>紫河湾幼儿园</t>
  </si>
  <si>
    <t>411</t>
  </si>
  <si>
    <t>朗峻地块</t>
  </si>
  <si>
    <t>412</t>
  </si>
  <si>
    <t>原柳叶湖管委会</t>
  </si>
  <si>
    <t>413</t>
  </si>
  <si>
    <t>朗州北路罗湾加油站</t>
  </si>
  <si>
    <t>414</t>
  </si>
  <si>
    <t>常德水表厂</t>
  </si>
  <si>
    <t>415</t>
  </si>
  <si>
    <t>天鹰混凝土分公司</t>
  </si>
  <si>
    <t>416</t>
  </si>
  <si>
    <t>德国小镇</t>
  </si>
  <si>
    <t>417</t>
  </si>
  <si>
    <t>汽车旅馆</t>
  </si>
  <si>
    <t>418</t>
  </si>
  <si>
    <t>杨家巷棚改</t>
  </si>
  <si>
    <t>419</t>
  </si>
  <si>
    <t>贾家湖棚改</t>
  </si>
  <si>
    <t>420</t>
  </si>
  <si>
    <t>天盛</t>
  </si>
  <si>
    <t>421</t>
  </si>
  <si>
    <t>婚庆产业园</t>
  </si>
  <si>
    <t>422</t>
  </si>
  <si>
    <t>常德河街</t>
  </si>
  <si>
    <t>423</t>
  </si>
  <si>
    <t>启稚地块</t>
  </si>
  <si>
    <t>424</t>
  </si>
  <si>
    <t>武陵区造林绿化公司</t>
  </si>
  <si>
    <t>425</t>
  </si>
  <si>
    <t>恒基建材</t>
  </si>
  <si>
    <t>426</t>
  </si>
  <si>
    <t>东港地块</t>
  </si>
  <si>
    <t>427</t>
  </si>
  <si>
    <t>朗逸地块</t>
  </si>
  <si>
    <t>428</t>
  </si>
  <si>
    <t>朗澈地块</t>
  </si>
  <si>
    <t>429</t>
  </si>
  <si>
    <t>朗明地块</t>
  </si>
  <si>
    <t>430</t>
  </si>
  <si>
    <t>长胜桥棚改</t>
  </si>
  <si>
    <t>431</t>
  </si>
  <si>
    <t>瑞华地块</t>
  </si>
  <si>
    <t>432</t>
  </si>
  <si>
    <t>桃花源国茂地块二期</t>
  </si>
  <si>
    <t>433</t>
  </si>
  <si>
    <t>桃花源金固文苑二期</t>
  </si>
  <si>
    <t>434</t>
  </si>
  <si>
    <t>北部新城B-1地块</t>
  </si>
  <si>
    <t>435</t>
  </si>
  <si>
    <t>北部新城B-3地块</t>
  </si>
  <si>
    <t>436</t>
  </si>
  <si>
    <t>HQ-1地块</t>
  </si>
  <si>
    <t>437</t>
  </si>
  <si>
    <t>朱湖安置小区</t>
  </si>
  <si>
    <t>438</t>
  </si>
  <si>
    <t>珍珠城二（收购）</t>
  </si>
  <si>
    <t>439</t>
  </si>
  <si>
    <t>经编厂宿舍棚改</t>
  </si>
  <si>
    <t>440</t>
  </si>
  <si>
    <t>白鹤山集镇客栈</t>
  </si>
  <si>
    <t>441</t>
  </si>
  <si>
    <t>白鹤山集镇商铺</t>
  </si>
  <si>
    <t>442</t>
  </si>
  <si>
    <t>白鹤山集镇汽车旅馆</t>
  </si>
  <si>
    <t>443</t>
  </si>
  <si>
    <t>高坪头六组棚改</t>
  </si>
  <si>
    <t>444</t>
  </si>
  <si>
    <t>朝阳路地块一棚改</t>
  </si>
  <si>
    <t>445</t>
  </si>
  <si>
    <t>老河洑镇棚改</t>
  </si>
  <si>
    <t>446</t>
  </si>
  <si>
    <t>上东曼城补征</t>
  </si>
  <si>
    <t>447</t>
  </si>
  <si>
    <t>武陵区德源加油站</t>
  </si>
  <si>
    <t>448</t>
  </si>
  <si>
    <t>太阳大道加油站</t>
  </si>
  <si>
    <t>997</t>
  </si>
  <si>
    <t>待定</t>
  </si>
  <si>
    <t>注：帐面反映收储土地项目300个，98个项目提供了土地面积，202个项目因年代久远未清理暂未提供面积。</t>
  </si>
  <si>
    <t>项目编码</t>
  </si>
  <si>
    <t>方向2</t>
  </si>
  <si>
    <t>方向6</t>
  </si>
  <si>
    <t>期末余额</t>
  </si>
  <si>
    <t>001</t>
  </si>
  <si>
    <t>无线电二厂地块</t>
  </si>
  <si>
    <t>贷</t>
  </si>
  <si>
    <t>002</t>
  </si>
  <si>
    <t>美仑食品</t>
  </si>
  <si>
    <t>005</t>
  </si>
  <si>
    <t>柳苑二期</t>
  </si>
  <si>
    <t>006</t>
  </si>
  <si>
    <t>七里居</t>
  </si>
  <si>
    <t>008</t>
  </si>
  <si>
    <t>六0一矿—Ⅰ(划)</t>
  </si>
  <si>
    <t>010</t>
  </si>
  <si>
    <t>西区南坪供销社</t>
  </si>
  <si>
    <t>011</t>
  </si>
  <si>
    <t>重建基地</t>
  </si>
  <si>
    <t>013</t>
  </si>
  <si>
    <t>大湖水殖四宗地(注)</t>
  </si>
  <si>
    <t>014</t>
  </si>
  <si>
    <t>海珠实业地块</t>
  </si>
  <si>
    <t>016</t>
  </si>
  <si>
    <t>工业新区地块</t>
  </si>
  <si>
    <t>021</t>
  </si>
  <si>
    <t>东风村地块</t>
  </si>
  <si>
    <t>023</t>
  </si>
  <si>
    <t>富临小区</t>
  </si>
  <si>
    <t>024</t>
  </si>
  <si>
    <t>文山小区</t>
  </si>
  <si>
    <t>025</t>
  </si>
  <si>
    <t>常德商会(五号)</t>
  </si>
  <si>
    <t>026</t>
  </si>
  <si>
    <t>军干所(五号)</t>
  </si>
  <si>
    <t>027</t>
  </si>
  <si>
    <t>文化创意产业园</t>
  </si>
  <si>
    <t>028</t>
  </si>
  <si>
    <t>仙源路地块</t>
  </si>
  <si>
    <t>029</t>
  </si>
  <si>
    <t>汇元小区(北区)</t>
  </si>
  <si>
    <t>030</t>
  </si>
  <si>
    <t>富园小区地块</t>
  </si>
  <si>
    <t>031</t>
  </si>
  <si>
    <t>泰兴小区二期</t>
  </si>
  <si>
    <t>033</t>
  </si>
  <si>
    <t>三岔路社区</t>
  </si>
  <si>
    <t>034</t>
  </si>
  <si>
    <t>滨江豪庭</t>
  </si>
  <si>
    <t>035</t>
  </si>
  <si>
    <t>芙蓉路加油站(五号)</t>
  </si>
  <si>
    <t>037</t>
  </si>
  <si>
    <t>沙港花园</t>
  </si>
  <si>
    <t>038</t>
  </si>
  <si>
    <t>中国联通(五号)</t>
  </si>
  <si>
    <t>039</t>
  </si>
  <si>
    <t>芙蓉花园</t>
  </si>
  <si>
    <t>040</t>
  </si>
  <si>
    <t>环卫公厕(皂果路)</t>
  </si>
  <si>
    <t>041</t>
  </si>
  <si>
    <t>富盛小区</t>
  </si>
  <si>
    <t>042</t>
  </si>
  <si>
    <t>德和园小区(五号)</t>
  </si>
  <si>
    <t>043</t>
  </si>
  <si>
    <t>常德移动分公司</t>
  </si>
  <si>
    <t>045</t>
  </si>
  <si>
    <t>华天地块</t>
  </si>
  <si>
    <t>046</t>
  </si>
  <si>
    <t>电力加油站</t>
  </si>
  <si>
    <t>047</t>
  </si>
  <si>
    <t>烟草物流</t>
  </si>
  <si>
    <t>048</t>
  </si>
  <si>
    <t>象样地块(非园区)</t>
  </si>
  <si>
    <t>049</t>
  </si>
  <si>
    <t>一看地块(湘沅并入)</t>
  </si>
  <si>
    <t>050</t>
  </si>
  <si>
    <t>定海管桩项目</t>
  </si>
  <si>
    <t>051</t>
  </si>
  <si>
    <t>柳叶湖会展中心</t>
  </si>
  <si>
    <t>052</t>
  </si>
  <si>
    <t>市公安局宿舍(六号)</t>
  </si>
  <si>
    <t>053</t>
  </si>
  <si>
    <t>动物市场</t>
  </si>
  <si>
    <t>054</t>
  </si>
  <si>
    <t>东亚汽车</t>
  </si>
  <si>
    <t>055</t>
  </si>
  <si>
    <t>超汉猪鬃</t>
  </si>
  <si>
    <t>056</t>
  </si>
  <si>
    <t>君临小区</t>
  </si>
  <si>
    <t>057</t>
  </si>
  <si>
    <t>沙港花园二期</t>
  </si>
  <si>
    <t>058</t>
  </si>
  <si>
    <t>中波台</t>
  </si>
  <si>
    <t>060</t>
  </si>
  <si>
    <t>白马湖、乌龙港南区项目</t>
  </si>
  <si>
    <t>061</t>
  </si>
  <si>
    <t>西博图医院</t>
  </si>
  <si>
    <t>063</t>
  </si>
  <si>
    <t>国际大酒店(注)</t>
  </si>
  <si>
    <t>064</t>
  </si>
  <si>
    <t>凯悦大酒店(注)</t>
  </si>
  <si>
    <t>065</t>
  </si>
  <si>
    <t>金沙大酒店(注)</t>
  </si>
  <si>
    <t>068</t>
  </si>
  <si>
    <t>怡景福园二期</t>
  </si>
  <si>
    <t>071</t>
  </si>
  <si>
    <t>烟机扩建工程</t>
  </si>
  <si>
    <t>072</t>
  </si>
  <si>
    <t>皂果路农贸市场</t>
  </si>
  <si>
    <t>073</t>
  </si>
  <si>
    <t>食吹商塑四宗地</t>
  </si>
  <si>
    <t>074</t>
  </si>
  <si>
    <t>吹填防洪工程</t>
  </si>
  <si>
    <t>075</t>
  </si>
  <si>
    <t>市食品总公司地块</t>
  </si>
  <si>
    <t>095</t>
  </si>
  <si>
    <t>紫菱花园</t>
  </si>
  <si>
    <t>098</t>
  </si>
  <si>
    <t>红花园生物科技</t>
  </si>
  <si>
    <t>101</t>
  </si>
  <si>
    <t>增减挂钩05</t>
  </si>
  <si>
    <t>102</t>
  </si>
  <si>
    <t>增减挂钩06</t>
  </si>
  <si>
    <t>122</t>
  </si>
  <si>
    <t>市排管处宅基地(划)</t>
  </si>
  <si>
    <t>123</t>
  </si>
  <si>
    <t>临澧烽火矿区</t>
  </si>
  <si>
    <t>124</t>
  </si>
  <si>
    <t>首创房产地块(二期)</t>
  </si>
  <si>
    <t>151</t>
  </si>
  <si>
    <t>原武陵酒厂(划)</t>
  </si>
  <si>
    <t>183</t>
  </si>
  <si>
    <t>育德小区</t>
  </si>
  <si>
    <t>185</t>
  </si>
  <si>
    <t>武陵公安分局</t>
  </si>
  <si>
    <t>193</t>
  </si>
  <si>
    <t>常烟迁建(增减挂钩05、06)</t>
  </si>
  <si>
    <t>194</t>
  </si>
  <si>
    <t>常烟迁建(长庚北路)</t>
  </si>
  <si>
    <t>213</t>
  </si>
  <si>
    <t>宇虹液化气站</t>
  </si>
  <si>
    <t>222</t>
  </si>
  <si>
    <t>正大二期</t>
  </si>
  <si>
    <t>226</t>
  </si>
  <si>
    <t>富安苑</t>
  </si>
  <si>
    <t>227</t>
  </si>
  <si>
    <t>柳城世纪</t>
  </si>
  <si>
    <t>230</t>
  </si>
  <si>
    <t>金和嘉园(华政实业)</t>
  </si>
  <si>
    <t>231</t>
  </si>
  <si>
    <t>烟草公司宿舍(南区)</t>
  </si>
  <si>
    <t>232</t>
  </si>
  <si>
    <t>常德市公安局(六号)</t>
  </si>
  <si>
    <t>238</t>
  </si>
  <si>
    <t>文理学院(成教院)</t>
  </si>
  <si>
    <t>241</t>
  </si>
  <si>
    <t>市钢窗厂</t>
  </si>
  <si>
    <t>249</t>
  </si>
  <si>
    <t>湘北建材地块</t>
  </si>
  <si>
    <t>256</t>
  </si>
  <si>
    <t>白马湖中学(六号)</t>
  </si>
  <si>
    <t>262</t>
  </si>
  <si>
    <t>工业园珠峰包装</t>
  </si>
  <si>
    <t>263</t>
  </si>
  <si>
    <t>工业园天马电器</t>
  </si>
  <si>
    <t>264</t>
  </si>
  <si>
    <t>工业园金雁公司</t>
  </si>
  <si>
    <t>275</t>
  </si>
  <si>
    <t>环卫西所</t>
  </si>
  <si>
    <t>279</t>
  </si>
  <si>
    <t>市建勘院(六号)</t>
  </si>
  <si>
    <t>287</t>
  </si>
  <si>
    <t>华湘汽修</t>
  </si>
  <si>
    <t>301</t>
  </si>
  <si>
    <t>龙港路加油站</t>
  </si>
  <si>
    <t>311</t>
  </si>
  <si>
    <t>桃花源路加油站</t>
  </si>
  <si>
    <t>331</t>
  </si>
  <si>
    <t>丹溪路加油站</t>
  </si>
  <si>
    <t>334</t>
  </si>
  <si>
    <t>泰格林纸地块</t>
  </si>
  <si>
    <t>337</t>
  </si>
  <si>
    <t>沾天湖加油站</t>
  </si>
  <si>
    <t>353</t>
  </si>
  <si>
    <t>天然气运输管理配送站</t>
  </si>
  <si>
    <t>363</t>
  </si>
  <si>
    <t>孤残就业培训学校</t>
  </si>
  <si>
    <t>382</t>
  </si>
  <si>
    <t>常德广播电视台</t>
  </si>
  <si>
    <t>390</t>
  </si>
  <si>
    <t>柳叶湖嘉悦百兴</t>
  </si>
  <si>
    <t>998</t>
  </si>
  <si>
    <t>2008注资项目</t>
  </si>
  <si>
    <t>999</t>
  </si>
  <si>
    <t>2009注资项目</t>
  </si>
  <si>
    <t>待清算收储项目</t>
  </si>
  <si>
    <t>土地成本</t>
  </si>
  <si>
    <t>出让时间</t>
  </si>
  <si>
    <t>财政累计返还成本</t>
  </si>
  <si>
    <t>2016.3.3</t>
  </si>
  <si>
    <t>2015.12.07</t>
  </si>
  <si>
    <t>2015.1.29</t>
  </si>
  <si>
    <t>2015.12.31</t>
  </si>
  <si>
    <t>2016.2.24</t>
  </si>
  <si>
    <t>2013.12.12</t>
  </si>
  <si>
    <t>2015.02.13</t>
  </si>
  <si>
    <t>2015.06.01</t>
  </si>
  <si>
    <t>2015.05.25</t>
  </si>
  <si>
    <t>2016.5.26</t>
  </si>
  <si>
    <t>2016.2.05</t>
  </si>
  <si>
    <t>2016.6.3</t>
  </si>
  <si>
    <t>2016.10.14</t>
  </si>
  <si>
    <r>
      <rPr>
        <sz val="10"/>
        <rFont val="宋体"/>
        <family val="3"/>
        <charset val="134"/>
      </rPr>
      <t>注：1</t>
    </r>
    <r>
      <rPr>
        <sz val="10"/>
        <rFont val="宋体"/>
        <family val="3"/>
        <charset val="134"/>
      </rPr>
      <t>05#、291#、334#三个项目无帐面收购成本，有财政返还成本。</t>
    </r>
  </si>
  <si>
    <t>2016年12月31日常德市国土资源储备中心已出让待清算项目明细表</t>
  </si>
  <si>
    <t>土地成本（元）</t>
  </si>
  <si>
    <t>财政已返成本</t>
  </si>
  <si>
    <t>财政累计返还成本（元）</t>
  </si>
  <si>
    <t>财政欠拨土地成本</t>
  </si>
  <si>
    <t>附件5</t>
  </si>
  <si>
    <t>2016年常德市国土资源储备中心整体支出绩效评价调查问卷</t>
  </si>
  <si>
    <t>80-89</t>
  </si>
  <si>
    <t>项   目</t>
  </si>
  <si>
    <r>
      <rPr>
        <b/>
        <sz val="10.5"/>
        <color theme="1"/>
        <rFont val="仿宋"/>
        <family val="3"/>
        <charset val="134"/>
      </rPr>
      <t>201</t>
    </r>
    <r>
      <rPr>
        <b/>
        <sz val="10.5"/>
        <color theme="1"/>
        <rFont val="仿宋"/>
        <family val="3"/>
        <charset val="134"/>
      </rPr>
      <t>5年</t>
    </r>
    <r>
      <rPr>
        <b/>
        <sz val="10.5"/>
        <color theme="1"/>
        <rFont val="仿宋"/>
        <family val="3"/>
        <charset val="134"/>
      </rPr>
      <t>决算</t>
    </r>
    <r>
      <rPr>
        <b/>
        <sz val="10.5"/>
        <color theme="1"/>
        <rFont val="仿宋"/>
        <family val="3"/>
        <charset val="134"/>
      </rPr>
      <t>数</t>
    </r>
    <r>
      <rPr>
        <b/>
        <sz val="10.5"/>
        <color theme="1"/>
        <rFont val="Times New Roman"/>
        <family val="1"/>
      </rPr>
      <t>（万元）</t>
    </r>
  </si>
  <si>
    <r>
      <rPr>
        <b/>
        <sz val="10.5"/>
        <color theme="1"/>
        <rFont val="Times New Roman"/>
        <family val="1"/>
      </rPr>
      <t>201</t>
    </r>
    <r>
      <rPr>
        <b/>
        <sz val="10.5"/>
        <color theme="1"/>
        <rFont val="仿宋"/>
        <family val="3"/>
        <charset val="134"/>
      </rPr>
      <t>6</t>
    </r>
    <r>
      <rPr>
        <b/>
        <sz val="10.5"/>
        <color theme="1"/>
        <rFont val="Times New Roman"/>
        <family val="1"/>
      </rPr>
      <t>年</t>
    </r>
    <r>
      <rPr>
        <b/>
        <sz val="10.5"/>
        <color theme="1"/>
        <rFont val="仿宋"/>
        <family val="3"/>
        <charset val="134"/>
      </rPr>
      <t>年初</t>
    </r>
    <r>
      <rPr>
        <b/>
        <sz val="10.5"/>
        <color theme="1"/>
        <rFont val="Times New Roman"/>
        <family val="1"/>
      </rPr>
      <t>预算</t>
    </r>
    <r>
      <rPr>
        <b/>
        <sz val="10.5"/>
        <color theme="1"/>
        <rFont val="仿宋"/>
        <family val="3"/>
        <charset val="134"/>
      </rPr>
      <t>数</t>
    </r>
  </si>
  <si>
    <r>
      <rPr>
        <b/>
        <sz val="10.5"/>
        <color theme="1"/>
        <rFont val="Times New Roman"/>
        <family val="1"/>
      </rPr>
      <t>201</t>
    </r>
    <r>
      <rPr>
        <b/>
        <sz val="10.5"/>
        <color theme="1"/>
        <rFont val="仿宋"/>
        <family val="3"/>
        <charset val="134"/>
      </rPr>
      <t>6</t>
    </r>
    <r>
      <rPr>
        <b/>
        <sz val="10.5"/>
        <color theme="1"/>
        <rFont val="Times New Roman"/>
        <family val="1"/>
      </rPr>
      <t>年</t>
    </r>
    <r>
      <rPr>
        <b/>
        <sz val="10.5"/>
        <color theme="1"/>
        <rFont val="仿宋"/>
        <family val="3"/>
        <charset val="134"/>
      </rPr>
      <t>决算</t>
    </r>
    <r>
      <rPr>
        <b/>
        <sz val="10.5"/>
        <color theme="1"/>
        <rFont val="仿宋"/>
        <family val="3"/>
        <charset val="134"/>
      </rPr>
      <t>数</t>
    </r>
  </si>
  <si>
    <t>（万元）</t>
  </si>
  <si>
    <t>2016决算较年初预算</t>
  </si>
  <si>
    <r>
      <rPr>
        <b/>
        <sz val="10.5"/>
        <color theme="1"/>
        <rFont val="Times New Roman"/>
        <family val="1"/>
      </rPr>
      <t>超支+</t>
    </r>
    <r>
      <rPr>
        <b/>
        <sz val="10.5"/>
        <color theme="1"/>
        <rFont val="仿宋"/>
        <family val="3"/>
        <charset val="134"/>
      </rPr>
      <t>（节约）</t>
    </r>
    <r>
      <rPr>
        <b/>
        <sz val="10.5"/>
        <color theme="1"/>
        <rFont val="Times New Roman"/>
        <family val="1"/>
      </rPr>
      <t>-</t>
    </r>
  </si>
  <si>
    <t>较上年数</t>
  </si>
  <si>
    <t>金额</t>
  </si>
  <si>
    <t>比例</t>
  </si>
  <si>
    <t>基本支出</t>
  </si>
  <si>
    <t>小  计</t>
  </si>
  <si>
    <t>公务接待费</t>
  </si>
  <si>
    <t>因公出国（境）支出</t>
  </si>
  <si>
    <t>公务用车购置和维护费</t>
  </si>
  <si>
    <t>常德市国土资源储备中心2016年度整体支出绩效评价基础数据表</t>
    <phoneticPr fontId="42" type="noConversion"/>
  </si>
  <si>
    <r>
      <rPr>
        <sz val="12"/>
        <color indexed="8"/>
        <rFont val="仿宋"/>
        <family val="3"/>
        <charset val="134"/>
      </rPr>
      <t>序号</t>
    </r>
  </si>
  <si>
    <r>
      <rPr>
        <sz val="12"/>
        <color indexed="8"/>
        <rFont val="仿宋"/>
        <family val="3"/>
        <charset val="134"/>
      </rPr>
      <t>项目</t>
    </r>
  </si>
  <si>
    <r>
      <rPr>
        <sz val="11"/>
        <color theme="1"/>
        <rFont val="仿宋"/>
        <family val="3"/>
        <charset val="134"/>
      </rPr>
      <t>指标数</t>
    </r>
  </si>
  <si>
    <r>
      <rPr>
        <sz val="11"/>
        <color theme="1"/>
        <rFont val="仿宋"/>
        <family val="3"/>
        <charset val="134"/>
      </rPr>
      <t>备注</t>
    </r>
  </si>
  <si>
    <r>
      <rPr>
        <sz val="11"/>
        <color theme="1"/>
        <rFont val="仿宋"/>
        <family val="3"/>
        <charset val="134"/>
      </rPr>
      <t>一</t>
    </r>
  </si>
  <si>
    <r>
      <rPr>
        <sz val="12"/>
        <color indexed="8"/>
        <rFont val="仿宋"/>
        <family val="3"/>
        <charset val="134"/>
      </rPr>
      <t>财政供养人员情况</t>
    </r>
  </si>
  <si>
    <r>
      <rPr>
        <sz val="12"/>
        <color indexed="8"/>
        <rFont val="仿宋"/>
        <family val="3"/>
        <charset val="134"/>
      </rPr>
      <t>编制数</t>
    </r>
  </si>
  <si>
    <r>
      <t>2016</t>
    </r>
    <r>
      <rPr>
        <sz val="12"/>
        <color indexed="8"/>
        <rFont val="仿宋"/>
        <family val="3"/>
        <charset val="134"/>
      </rPr>
      <t>年实际在职人数</t>
    </r>
  </si>
  <si>
    <r>
      <rPr>
        <sz val="12"/>
        <color indexed="8"/>
        <rFont val="仿宋"/>
        <family val="3"/>
        <charset val="134"/>
      </rPr>
      <t>控制率</t>
    </r>
  </si>
  <si>
    <r>
      <rPr>
        <sz val="11"/>
        <color theme="1"/>
        <rFont val="仿宋"/>
        <family val="3"/>
        <charset val="134"/>
      </rPr>
      <t>二</t>
    </r>
  </si>
  <si>
    <r>
      <rPr>
        <sz val="12"/>
        <color indexed="8"/>
        <rFont val="仿宋"/>
        <family val="3"/>
        <charset val="134"/>
      </rPr>
      <t>经费控制情况</t>
    </r>
  </si>
  <si>
    <r>
      <t>2015</t>
    </r>
    <r>
      <rPr>
        <sz val="12"/>
        <color indexed="8"/>
        <rFont val="仿宋"/>
        <family val="3"/>
        <charset val="134"/>
      </rPr>
      <t>年决算数</t>
    </r>
  </si>
  <si>
    <r>
      <t>2016</t>
    </r>
    <r>
      <rPr>
        <sz val="12"/>
        <color indexed="8"/>
        <rFont val="仿宋"/>
        <family val="3"/>
        <charset val="134"/>
      </rPr>
      <t>年年初预算数</t>
    </r>
  </si>
  <si>
    <r>
      <t>2016</t>
    </r>
    <r>
      <rPr>
        <sz val="12"/>
        <color indexed="8"/>
        <rFont val="仿宋"/>
        <family val="3"/>
        <charset val="134"/>
      </rPr>
      <t>年决算数</t>
    </r>
  </si>
  <si>
    <r>
      <rPr>
        <sz val="11"/>
        <color theme="1"/>
        <rFont val="仿宋"/>
        <family val="3"/>
        <charset val="134"/>
      </rPr>
      <t>（一）</t>
    </r>
  </si>
  <si>
    <r>
      <rPr>
        <sz val="12"/>
        <color indexed="8"/>
        <rFont val="仿宋"/>
        <family val="3"/>
        <charset val="134"/>
      </rPr>
      <t>三公经费</t>
    </r>
  </si>
  <si>
    <r>
      <rPr>
        <sz val="11"/>
        <rFont val="仿宋"/>
        <family val="3"/>
        <charset val="134"/>
      </rPr>
      <t>三公经费</t>
    </r>
    <r>
      <rPr>
        <sz val="11"/>
        <rFont val="Times New Roman"/>
        <family val="1"/>
      </rPr>
      <t>2015</t>
    </r>
    <r>
      <rPr>
        <sz val="11"/>
        <rFont val="仿宋"/>
        <family val="3"/>
        <charset val="134"/>
      </rPr>
      <t>年预算</t>
    </r>
    <r>
      <rPr>
        <sz val="11"/>
        <rFont val="Times New Roman"/>
        <family val="1"/>
      </rPr>
      <t>25.40</t>
    </r>
    <r>
      <rPr>
        <sz val="11"/>
        <rFont val="仿宋"/>
        <family val="3"/>
        <charset val="134"/>
      </rPr>
      <t>万元，三公经费变动率为</t>
    </r>
    <r>
      <rPr>
        <sz val="11"/>
        <rFont val="Times New Roman"/>
        <family val="1"/>
      </rPr>
      <t>-37%</t>
    </r>
    <r>
      <rPr>
        <sz val="11"/>
        <rFont val="仿宋"/>
        <family val="3"/>
        <charset val="134"/>
      </rPr>
      <t>；</t>
    </r>
    <r>
      <rPr>
        <sz val="11"/>
        <rFont val="Times New Roman"/>
        <family val="1"/>
      </rPr>
      <t>“</t>
    </r>
    <r>
      <rPr>
        <sz val="11"/>
        <rFont val="仿宋"/>
        <family val="3"/>
        <charset val="134"/>
      </rPr>
      <t>三公经费</t>
    </r>
    <r>
      <rPr>
        <sz val="11"/>
        <rFont val="Times New Roman"/>
        <family val="1"/>
      </rPr>
      <t>”</t>
    </r>
    <r>
      <rPr>
        <sz val="11"/>
        <rFont val="仿宋"/>
        <family val="3"/>
        <charset val="134"/>
      </rPr>
      <t>控制率</t>
    </r>
    <r>
      <rPr>
        <sz val="11"/>
        <rFont val="Times New Roman"/>
        <family val="1"/>
      </rPr>
      <t>105.87%</t>
    </r>
  </si>
  <si>
    <r>
      <rPr>
        <sz val="12"/>
        <color indexed="8"/>
        <rFont val="仿宋"/>
        <family val="3"/>
        <charset val="134"/>
      </rPr>
      <t>公务用车购置和维护经费</t>
    </r>
  </si>
  <si>
    <r>
      <rPr>
        <sz val="12"/>
        <color indexed="8"/>
        <rFont val="仿宋"/>
        <family val="3"/>
        <charset val="134"/>
      </rPr>
      <t>公车购置</t>
    </r>
  </si>
  <si>
    <r>
      <rPr>
        <sz val="12"/>
        <color indexed="8"/>
        <rFont val="仿宋"/>
        <family val="3"/>
        <charset val="134"/>
      </rPr>
      <t>公车运行维护</t>
    </r>
  </si>
  <si>
    <r>
      <rPr>
        <sz val="12"/>
        <color indexed="8"/>
        <rFont val="仿宋"/>
        <family val="3"/>
        <charset val="134"/>
      </rPr>
      <t>出国经费</t>
    </r>
  </si>
  <si>
    <r>
      <rPr>
        <sz val="12"/>
        <color indexed="8"/>
        <rFont val="仿宋"/>
        <family val="3"/>
        <charset val="134"/>
      </rPr>
      <t>公务接待</t>
    </r>
  </si>
  <si>
    <r>
      <rPr>
        <sz val="11"/>
        <color theme="1"/>
        <rFont val="仿宋"/>
        <family val="3"/>
        <charset val="134"/>
      </rPr>
      <t>（二）</t>
    </r>
  </si>
  <si>
    <r>
      <rPr>
        <sz val="12"/>
        <color indexed="8"/>
        <rFont val="仿宋"/>
        <family val="3"/>
        <charset val="134"/>
      </rPr>
      <t>项目支出</t>
    </r>
  </si>
  <si>
    <r>
      <rPr>
        <sz val="12"/>
        <color indexed="8"/>
        <rFont val="仿宋"/>
        <family val="3"/>
        <charset val="134"/>
      </rPr>
      <t>行政事业类项目支出</t>
    </r>
  </si>
  <si>
    <r>
      <rPr>
        <sz val="11"/>
        <color theme="1"/>
        <rFont val="仿宋"/>
        <family val="3"/>
        <charset val="134"/>
      </rPr>
      <t>（三）</t>
    </r>
  </si>
  <si>
    <r>
      <rPr>
        <sz val="12"/>
        <color indexed="8"/>
        <rFont val="仿宋"/>
        <family val="3"/>
        <charset val="134"/>
      </rPr>
      <t>公用经费</t>
    </r>
  </si>
  <si>
    <r>
      <rPr>
        <sz val="11"/>
        <color theme="1"/>
        <rFont val="仿宋"/>
        <family val="3"/>
        <charset val="134"/>
      </rPr>
      <t>公用经费控制率</t>
    </r>
    <r>
      <rPr>
        <sz val="11"/>
        <color theme="1"/>
        <rFont val="Times New Roman"/>
        <family val="1"/>
      </rPr>
      <t>71.95%</t>
    </r>
  </si>
  <si>
    <r>
      <rPr>
        <sz val="12"/>
        <color indexed="8"/>
        <rFont val="仿宋"/>
        <family val="3"/>
        <charset val="134"/>
      </rPr>
      <t>办公费</t>
    </r>
  </si>
  <si>
    <r>
      <rPr>
        <sz val="12"/>
        <color indexed="8"/>
        <rFont val="仿宋"/>
        <family val="3"/>
        <charset val="134"/>
      </rPr>
      <t>公车运行费</t>
    </r>
  </si>
  <si>
    <r>
      <rPr>
        <sz val="12"/>
        <color indexed="8"/>
        <rFont val="仿宋"/>
        <family val="3"/>
        <charset val="134"/>
      </rPr>
      <t>差旅费</t>
    </r>
  </si>
  <si>
    <r>
      <rPr>
        <sz val="12"/>
        <color indexed="8"/>
        <rFont val="仿宋"/>
        <family val="3"/>
        <charset val="134"/>
      </rPr>
      <t>工会经费</t>
    </r>
  </si>
  <si>
    <r>
      <rPr>
        <sz val="12"/>
        <color indexed="8"/>
        <rFont val="仿宋"/>
        <family val="3"/>
        <charset val="134"/>
      </rPr>
      <t>其他公用经费</t>
    </r>
  </si>
  <si>
    <r>
      <rPr>
        <sz val="11"/>
        <color theme="1"/>
        <rFont val="仿宋"/>
        <family val="3"/>
        <charset val="134"/>
      </rPr>
      <t>（四）</t>
    </r>
  </si>
  <si>
    <r>
      <rPr>
        <sz val="12"/>
        <color indexed="8"/>
        <rFont val="仿宋"/>
        <family val="3"/>
        <charset val="134"/>
      </rPr>
      <t>政府采购金额</t>
    </r>
  </si>
  <si>
    <r>
      <rPr>
        <sz val="11"/>
        <color theme="1"/>
        <rFont val="仿宋"/>
        <family val="3"/>
        <charset val="134"/>
      </rPr>
      <t>政府采购执行率</t>
    </r>
    <r>
      <rPr>
        <sz val="11"/>
        <color theme="1"/>
        <rFont val="Times New Roman"/>
        <family val="1"/>
      </rPr>
      <t>106.40%</t>
    </r>
    <phoneticPr fontId="42" type="noConversion"/>
  </si>
  <si>
    <r>
      <rPr>
        <sz val="11"/>
        <color theme="1"/>
        <rFont val="仿宋"/>
        <family val="3"/>
        <charset val="134"/>
      </rPr>
      <t>（五）</t>
    </r>
  </si>
  <si>
    <r>
      <rPr>
        <sz val="12"/>
        <color rgb="FF000000"/>
        <rFont val="仿宋"/>
        <family val="3"/>
        <charset val="134"/>
      </rPr>
      <t>部门整体收入预算调整</t>
    </r>
    <r>
      <rPr>
        <sz val="12"/>
        <color rgb="FF000000"/>
        <rFont val="Times New Roman"/>
        <family val="1"/>
      </rPr>
      <t> </t>
    </r>
  </si>
  <si>
    <r>
      <rPr>
        <sz val="11"/>
        <color theme="1"/>
        <rFont val="仿宋"/>
        <family val="3"/>
        <charset val="134"/>
      </rPr>
      <t>预算完成率</t>
    </r>
    <r>
      <rPr>
        <sz val="11"/>
        <color theme="1"/>
        <rFont val="Times New Roman"/>
        <family val="1"/>
      </rPr>
      <t>95.53%</t>
    </r>
    <r>
      <rPr>
        <sz val="11"/>
        <color theme="1"/>
        <rFont val="仿宋"/>
        <family val="3"/>
        <charset val="134"/>
      </rPr>
      <t>；预算控制率</t>
    </r>
    <r>
      <rPr>
        <sz val="11"/>
        <color theme="1"/>
        <rFont val="Times New Roman"/>
        <family val="1"/>
      </rPr>
      <t>70.93%</t>
    </r>
  </si>
  <si>
    <r>
      <rPr>
        <sz val="11"/>
        <color theme="1"/>
        <rFont val="仿宋"/>
        <family val="3"/>
        <charset val="134"/>
      </rPr>
      <t>（六）</t>
    </r>
  </si>
  <si>
    <r>
      <rPr>
        <sz val="12"/>
        <color rgb="FF000000"/>
        <rFont val="仿宋"/>
        <family val="3"/>
        <charset val="134"/>
      </rPr>
      <t>部门整体支出预算调整</t>
    </r>
    <r>
      <rPr>
        <sz val="12"/>
        <color rgb="FF000000"/>
        <rFont val="Times New Roman"/>
        <family val="1"/>
      </rPr>
      <t> </t>
    </r>
  </si>
  <si>
    <r>
      <rPr>
        <sz val="11"/>
        <color theme="1"/>
        <rFont val="仿宋"/>
        <family val="3"/>
        <charset val="134"/>
      </rPr>
      <t>三</t>
    </r>
  </si>
  <si>
    <r>
      <rPr>
        <sz val="12"/>
        <color indexed="8"/>
        <rFont val="仿宋"/>
        <family val="3"/>
        <charset val="134"/>
      </rPr>
      <t>楼堂馆所控制情况（</t>
    </r>
    <r>
      <rPr>
        <sz val="12"/>
        <color indexed="8"/>
        <rFont val="Times New Roman"/>
        <family val="1"/>
      </rPr>
      <t>2016</t>
    </r>
    <r>
      <rPr>
        <sz val="12"/>
        <color indexed="8"/>
        <rFont val="仿宋"/>
        <family val="3"/>
        <charset val="134"/>
      </rPr>
      <t>年完工项目）</t>
    </r>
  </si>
  <si>
    <r>
      <rPr>
        <sz val="9"/>
        <color indexed="8"/>
        <rFont val="仿宋"/>
        <family val="3"/>
        <charset val="134"/>
      </rPr>
      <t>批复规模（㎡）</t>
    </r>
  </si>
  <si>
    <r>
      <rPr>
        <sz val="10"/>
        <color indexed="8"/>
        <rFont val="仿宋"/>
        <family val="3"/>
        <charset val="134"/>
      </rPr>
      <t>实际规模（㎡）</t>
    </r>
  </si>
  <si>
    <r>
      <rPr>
        <sz val="10"/>
        <color indexed="8"/>
        <rFont val="仿宋"/>
        <family val="3"/>
        <charset val="134"/>
      </rPr>
      <t>规模控制率</t>
    </r>
  </si>
  <si>
    <r>
      <rPr>
        <sz val="12"/>
        <color indexed="8"/>
        <rFont val="仿宋"/>
        <family val="3"/>
        <charset val="134"/>
      </rPr>
      <t>预算投资</t>
    </r>
  </si>
  <si>
    <r>
      <rPr>
        <sz val="9"/>
        <color indexed="8"/>
        <rFont val="仿宋"/>
        <family val="3"/>
        <charset val="134"/>
      </rPr>
      <t>实际投资</t>
    </r>
  </si>
  <si>
    <r>
      <rPr>
        <sz val="9"/>
        <color indexed="8"/>
        <rFont val="仿宋"/>
        <family val="3"/>
        <charset val="134"/>
      </rPr>
      <t>投资概算控制率</t>
    </r>
  </si>
  <si>
    <r>
      <rPr>
        <sz val="11"/>
        <color theme="1"/>
        <rFont val="仿宋"/>
        <family val="3"/>
        <charset val="134"/>
      </rPr>
      <t>无</t>
    </r>
    <phoneticPr fontId="42" type="noConversion"/>
  </si>
  <si>
    <r>
      <rPr>
        <sz val="11"/>
        <color theme="1"/>
        <rFont val="仿宋"/>
        <family val="3"/>
        <charset val="134"/>
      </rPr>
      <t>四</t>
    </r>
  </si>
  <si>
    <r>
      <rPr>
        <sz val="12"/>
        <color indexed="8"/>
        <rFont val="仿宋"/>
        <family val="3"/>
        <charset val="134"/>
      </rPr>
      <t>厉行节约保障措施</t>
    </r>
  </si>
  <si>
    <r>
      <t xml:space="preserve">    </t>
    </r>
    <r>
      <rPr>
        <sz val="9"/>
        <color indexed="8"/>
        <rFont val="仿宋"/>
        <family val="3"/>
        <charset val="134"/>
      </rPr>
      <t>单位制定了勤俭节约制度。</t>
    </r>
  </si>
  <si>
    <r>
      <rPr>
        <sz val="11"/>
        <color theme="1"/>
        <rFont val="仿宋"/>
        <family val="3"/>
        <charset val="134"/>
      </rPr>
      <t>序号</t>
    </r>
  </si>
  <si>
    <r>
      <rPr>
        <sz val="11"/>
        <color theme="1"/>
        <rFont val="仿宋"/>
        <family val="3"/>
        <charset val="134"/>
      </rPr>
      <t>项目</t>
    </r>
  </si>
  <si>
    <r>
      <rPr>
        <sz val="11"/>
        <color theme="1"/>
        <rFont val="仿宋"/>
        <family val="3"/>
        <charset val="134"/>
      </rPr>
      <t>收入</t>
    </r>
  </si>
  <si>
    <r>
      <rPr>
        <sz val="11"/>
        <color theme="1"/>
        <rFont val="仿宋"/>
        <family val="3"/>
        <charset val="134"/>
      </rPr>
      <t>支出</t>
    </r>
  </si>
  <si>
    <r>
      <rPr>
        <sz val="11"/>
        <color theme="1"/>
        <rFont val="仿宋"/>
        <family val="3"/>
        <charset val="134"/>
      </rPr>
      <t>年初预算</t>
    </r>
  </si>
  <si>
    <r>
      <rPr>
        <sz val="11"/>
        <color theme="1"/>
        <rFont val="仿宋"/>
        <family val="3"/>
        <charset val="134"/>
      </rPr>
      <t>调整后预算</t>
    </r>
  </si>
  <si>
    <r>
      <rPr>
        <sz val="11"/>
        <color theme="1"/>
        <rFont val="仿宋"/>
        <family val="3"/>
        <charset val="134"/>
      </rPr>
      <t>决算数</t>
    </r>
  </si>
  <si>
    <r>
      <rPr>
        <sz val="9"/>
        <color indexed="8"/>
        <rFont val="仿宋"/>
        <family val="3"/>
        <charset val="134"/>
      </rPr>
      <t>决算较年初预算超支</t>
    </r>
    <r>
      <rPr>
        <sz val="9"/>
        <color indexed="8"/>
        <rFont val="Times New Roman"/>
        <family val="1"/>
      </rPr>
      <t>+</t>
    </r>
    <r>
      <rPr>
        <sz val="9"/>
        <color indexed="8"/>
        <rFont val="仿宋"/>
        <family val="3"/>
        <charset val="134"/>
      </rPr>
      <t>（节约</t>
    </r>
    <r>
      <rPr>
        <sz val="9"/>
        <color indexed="8"/>
        <rFont val="Times New Roman"/>
        <family val="1"/>
      </rPr>
      <t>-</t>
    </r>
    <r>
      <rPr>
        <sz val="9"/>
        <color indexed="8"/>
        <rFont val="仿宋"/>
        <family val="3"/>
        <charset val="134"/>
      </rPr>
      <t>）</t>
    </r>
  </si>
  <si>
    <r>
      <rPr>
        <sz val="10"/>
        <color theme="1"/>
        <rFont val="仿宋"/>
        <family val="3"/>
        <charset val="134"/>
      </rPr>
      <t>决算较年初预算超支</t>
    </r>
    <r>
      <rPr>
        <sz val="10"/>
        <color theme="1"/>
        <rFont val="Times New Roman"/>
        <family val="1"/>
      </rPr>
      <t>+</t>
    </r>
    <r>
      <rPr>
        <sz val="10"/>
        <color theme="1"/>
        <rFont val="仿宋"/>
        <family val="3"/>
        <charset val="134"/>
      </rPr>
      <t>（节约</t>
    </r>
    <r>
      <rPr>
        <sz val="10"/>
        <color theme="1"/>
        <rFont val="Times New Roman"/>
        <family val="1"/>
      </rPr>
      <t>-</t>
    </r>
    <r>
      <rPr>
        <sz val="10"/>
        <color theme="1"/>
        <rFont val="仿宋"/>
        <family val="3"/>
        <charset val="134"/>
      </rPr>
      <t>）</t>
    </r>
  </si>
  <si>
    <r>
      <rPr>
        <b/>
        <sz val="11"/>
        <color indexed="8"/>
        <rFont val="仿宋"/>
        <family val="3"/>
        <charset val="134"/>
      </rPr>
      <t>一</t>
    </r>
  </si>
  <si>
    <r>
      <rPr>
        <b/>
        <sz val="11"/>
        <color indexed="8"/>
        <rFont val="仿宋"/>
        <family val="3"/>
        <charset val="134"/>
      </rPr>
      <t>财政拨款收入</t>
    </r>
  </si>
  <si>
    <r>
      <rPr>
        <b/>
        <sz val="11"/>
        <color indexed="8"/>
        <rFont val="仿宋"/>
        <family val="3"/>
        <charset val="134"/>
      </rPr>
      <t>基本支出</t>
    </r>
    <r>
      <rPr>
        <b/>
        <sz val="11"/>
        <color indexed="8"/>
        <rFont val="Times New Roman"/>
        <family val="1"/>
      </rPr>
      <t xml:space="preserve"> </t>
    </r>
  </si>
  <si>
    <r>
      <rPr>
        <sz val="11"/>
        <color theme="1"/>
        <rFont val="仿宋"/>
        <family val="3"/>
        <charset val="134"/>
      </rPr>
      <t>人员经费</t>
    </r>
  </si>
  <si>
    <r>
      <rPr>
        <sz val="9"/>
        <color indexed="8"/>
        <rFont val="仿宋"/>
        <family val="3"/>
        <charset val="134"/>
      </rPr>
      <t>公用经费</t>
    </r>
  </si>
  <si>
    <r>
      <rPr>
        <sz val="9"/>
        <color indexed="8"/>
        <rFont val="仿宋"/>
        <family val="3"/>
        <charset val="134"/>
      </rPr>
      <t>其他资本性支出</t>
    </r>
  </si>
  <si>
    <r>
      <rPr>
        <b/>
        <sz val="11"/>
        <color indexed="8"/>
        <rFont val="仿宋"/>
        <family val="3"/>
        <charset val="134"/>
      </rPr>
      <t>二</t>
    </r>
  </si>
  <si>
    <r>
      <rPr>
        <b/>
        <sz val="11"/>
        <color indexed="8"/>
        <rFont val="仿宋"/>
        <family val="3"/>
        <charset val="134"/>
      </rPr>
      <t>项目支出</t>
    </r>
  </si>
  <si>
    <r>
      <rPr>
        <sz val="9"/>
        <color indexed="8"/>
        <rFont val="仿宋"/>
        <family val="3"/>
        <charset val="134"/>
      </rPr>
      <t>基本建设类项目</t>
    </r>
  </si>
  <si>
    <r>
      <rPr>
        <b/>
        <sz val="11"/>
        <color indexed="8"/>
        <rFont val="仿宋"/>
        <family val="3"/>
        <charset val="134"/>
      </rPr>
      <t>上级补助收入</t>
    </r>
  </si>
  <si>
    <r>
      <rPr>
        <sz val="11"/>
        <color theme="1"/>
        <rFont val="仿宋"/>
        <family val="3"/>
        <charset val="134"/>
      </rPr>
      <t>行政事业类项目</t>
    </r>
  </si>
  <si>
    <r>
      <rPr>
        <b/>
        <sz val="11"/>
        <color theme="1"/>
        <rFont val="仿宋"/>
        <family val="3"/>
        <charset val="134"/>
      </rPr>
      <t>三</t>
    </r>
  </si>
  <si>
    <r>
      <rPr>
        <b/>
        <sz val="11"/>
        <color theme="1"/>
        <rFont val="仿宋"/>
        <family val="3"/>
        <charset val="134"/>
      </rPr>
      <t>事业收入</t>
    </r>
  </si>
  <si>
    <r>
      <rPr>
        <b/>
        <sz val="11"/>
        <color indexed="8"/>
        <rFont val="仿宋"/>
        <family val="3"/>
        <charset val="134"/>
      </rPr>
      <t>三</t>
    </r>
  </si>
  <si>
    <r>
      <rPr>
        <b/>
        <sz val="11"/>
        <color indexed="8"/>
        <rFont val="仿宋"/>
        <family val="3"/>
        <charset val="134"/>
      </rPr>
      <t>上缴上级支出</t>
    </r>
  </si>
  <si>
    <r>
      <rPr>
        <b/>
        <sz val="11"/>
        <color theme="1"/>
        <rFont val="仿宋"/>
        <family val="3"/>
        <charset val="134"/>
      </rPr>
      <t>四</t>
    </r>
  </si>
  <si>
    <r>
      <rPr>
        <b/>
        <sz val="11"/>
        <color theme="1"/>
        <rFont val="仿宋"/>
        <family val="3"/>
        <charset val="134"/>
      </rPr>
      <t>经营收入</t>
    </r>
  </si>
  <si>
    <r>
      <rPr>
        <b/>
        <sz val="11"/>
        <color indexed="8"/>
        <rFont val="仿宋"/>
        <family val="3"/>
        <charset val="134"/>
      </rPr>
      <t>四</t>
    </r>
  </si>
  <si>
    <r>
      <rPr>
        <b/>
        <sz val="11"/>
        <color indexed="8"/>
        <rFont val="仿宋"/>
        <family val="3"/>
        <charset val="134"/>
      </rPr>
      <t>经营支出</t>
    </r>
  </si>
  <si>
    <r>
      <rPr>
        <b/>
        <sz val="11"/>
        <color indexed="8"/>
        <rFont val="仿宋"/>
        <family val="3"/>
        <charset val="134"/>
      </rPr>
      <t>五</t>
    </r>
  </si>
  <si>
    <r>
      <rPr>
        <b/>
        <sz val="11"/>
        <color indexed="8"/>
        <rFont val="仿宋"/>
        <family val="3"/>
        <charset val="134"/>
      </rPr>
      <t>附属单位上缴收入</t>
    </r>
  </si>
  <si>
    <r>
      <rPr>
        <b/>
        <sz val="10"/>
        <color indexed="8"/>
        <rFont val="仿宋"/>
        <family val="3"/>
        <charset val="134"/>
      </rPr>
      <t>对附属单位补助支出</t>
    </r>
  </si>
  <si>
    <r>
      <rPr>
        <b/>
        <sz val="11"/>
        <color indexed="8"/>
        <rFont val="仿宋"/>
        <family val="3"/>
        <charset val="134"/>
      </rPr>
      <t>六</t>
    </r>
  </si>
  <si>
    <r>
      <rPr>
        <b/>
        <sz val="11"/>
        <color indexed="8"/>
        <rFont val="仿宋"/>
        <family val="3"/>
        <charset val="134"/>
      </rPr>
      <t>其他收入</t>
    </r>
  </si>
  <si>
    <r>
      <rPr>
        <b/>
        <sz val="11"/>
        <color indexed="8"/>
        <rFont val="仿宋"/>
        <family val="3"/>
        <charset val="134"/>
      </rPr>
      <t>支出合计</t>
    </r>
  </si>
  <si>
    <r>
      <rPr>
        <b/>
        <sz val="11"/>
        <color indexed="8"/>
        <rFont val="仿宋"/>
        <family val="3"/>
        <charset val="134"/>
      </rPr>
      <t>七</t>
    </r>
  </si>
  <si>
    <r>
      <rPr>
        <b/>
        <sz val="11"/>
        <color indexed="8"/>
        <rFont val="仿宋"/>
        <family val="3"/>
        <charset val="134"/>
      </rPr>
      <t>收入合计</t>
    </r>
  </si>
  <si>
    <r>
      <rPr>
        <b/>
        <sz val="11"/>
        <color theme="1"/>
        <rFont val="仿宋"/>
        <family val="3"/>
        <charset val="134"/>
      </rPr>
      <t>七</t>
    </r>
  </si>
  <si>
    <r>
      <rPr>
        <b/>
        <sz val="11"/>
        <color theme="1"/>
        <rFont val="仿宋"/>
        <family val="3"/>
        <charset val="134"/>
      </rPr>
      <t>本年结余</t>
    </r>
  </si>
  <si>
    <r>
      <rPr>
        <sz val="12"/>
        <rFont val="仿宋"/>
        <family val="3"/>
        <charset val="134"/>
      </rPr>
      <t>序号</t>
    </r>
  </si>
  <si>
    <r>
      <rPr>
        <sz val="12"/>
        <rFont val="仿宋"/>
        <family val="3"/>
        <charset val="134"/>
      </rPr>
      <t>编码</t>
    </r>
  </si>
  <si>
    <r>
      <rPr>
        <sz val="12"/>
        <rFont val="仿宋"/>
        <family val="3"/>
        <charset val="134"/>
      </rPr>
      <t>项目名称</t>
    </r>
  </si>
  <si>
    <r>
      <rPr>
        <sz val="12"/>
        <rFont val="仿宋"/>
        <family val="3"/>
        <charset val="134"/>
      </rPr>
      <t>方向</t>
    </r>
    <r>
      <rPr>
        <sz val="12"/>
        <rFont val="Times New Roman"/>
        <family val="1"/>
      </rPr>
      <t>2</t>
    </r>
  </si>
  <si>
    <r>
      <rPr>
        <sz val="12"/>
        <color theme="1"/>
        <rFont val="仿宋"/>
        <family val="3"/>
        <charset val="134"/>
      </rPr>
      <t>期初余额</t>
    </r>
  </si>
  <si>
    <r>
      <rPr>
        <sz val="12"/>
        <color theme="1"/>
        <rFont val="仿宋"/>
        <family val="3"/>
        <charset val="134"/>
      </rPr>
      <t>本期借方发生</t>
    </r>
  </si>
  <si>
    <r>
      <rPr>
        <sz val="12"/>
        <color theme="1"/>
        <rFont val="仿宋"/>
        <family val="3"/>
        <charset val="134"/>
      </rPr>
      <t>本期贷方发生</t>
    </r>
  </si>
  <si>
    <r>
      <rPr>
        <sz val="12"/>
        <color theme="1"/>
        <rFont val="仿宋"/>
        <family val="3"/>
        <charset val="134"/>
      </rPr>
      <t>方向</t>
    </r>
  </si>
  <si>
    <r>
      <rPr>
        <sz val="12"/>
        <color theme="1"/>
        <rFont val="仿宋"/>
        <family val="3"/>
        <charset val="134"/>
      </rPr>
      <t>土地成本（元）</t>
    </r>
  </si>
  <si>
    <r>
      <rPr>
        <sz val="12"/>
        <color theme="1"/>
        <rFont val="仿宋"/>
        <family val="3"/>
        <charset val="134"/>
      </rPr>
      <t>土地成本</t>
    </r>
  </si>
  <si>
    <r>
      <rPr>
        <sz val="12"/>
        <color theme="1"/>
        <rFont val="仿宋"/>
        <family val="3"/>
        <charset val="134"/>
      </rPr>
      <t>出让时间</t>
    </r>
  </si>
  <si>
    <r>
      <rPr>
        <sz val="12"/>
        <rFont val="仿宋"/>
        <family val="3"/>
        <charset val="134"/>
      </rPr>
      <t>面积（亩）</t>
    </r>
  </si>
  <si>
    <r>
      <rPr>
        <sz val="9"/>
        <rFont val="仿宋"/>
        <family val="3"/>
        <charset val="134"/>
      </rPr>
      <t>财政已返成本</t>
    </r>
  </si>
  <si>
    <r>
      <rPr>
        <sz val="10"/>
        <rFont val="仿宋"/>
        <family val="3"/>
        <charset val="134"/>
      </rPr>
      <t>财政累计返还成本（元）</t>
    </r>
  </si>
  <si>
    <r>
      <rPr>
        <sz val="10"/>
        <rFont val="仿宋"/>
        <family val="3"/>
        <charset val="134"/>
      </rPr>
      <t>财政欠拨土地成本</t>
    </r>
  </si>
  <si>
    <r>
      <rPr>
        <sz val="12"/>
        <rFont val="仿宋"/>
        <family val="3"/>
        <charset val="134"/>
      </rPr>
      <t>无线电二厂地块</t>
    </r>
  </si>
  <si>
    <r>
      <rPr>
        <sz val="12"/>
        <rFont val="仿宋"/>
        <family val="3"/>
        <charset val="134"/>
      </rPr>
      <t>借</t>
    </r>
  </si>
  <si>
    <r>
      <rPr>
        <sz val="12"/>
        <color theme="1"/>
        <rFont val="仿宋"/>
        <family val="3"/>
        <charset val="134"/>
      </rPr>
      <t>借</t>
    </r>
  </si>
  <si>
    <r>
      <rPr>
        <sz val="12"/>
        <rFont val="仿宋"/>
        <family val="3"/>
        <charset val="134"/>
      </rPr>
      <t>美仑食品</t>
    </r>
  </si>
  <si>
    <r>
      <rPr>
        <sz val="12"/>
        <rFont val="仿宋"/>
        <family val="3"/>
        <charset val="134"/>
      </rPr>
      <t>柳苑二期</t>
    </r>
  </si>
  <si>
    <r>
      <rPr>
        <sz val="12"/>
        <rFont val="仿宋"/>
        <family val="3"/>
        <charset val="134"/>
      </rPr>
      <t>七里居</t>
    </r>
  </si>
  <si>
    <r>
      <rPr>
        <sz val="12"/>
        <rFont val="仿宋"/>
        <family val="3"/>
        <charset val="134"/>
      </rPr>
      <t>六</t>
    </r>
    <r>
      <rPr>
        <sz val="12"/>
        <rFont val="Times New Roman"/>
        <family val="1"/>
      </rPr>
      <t>0</t>
    </r>
    <r>
      <rPr>
        <sz val="12"/>
        <rFont val="仿宋"/>
        <family val="3"/>
        <charset val="134"/>
      </rPr>
      <t>一矿</t>
    </r>
    <r>
      <rPr>
        <sz val="12"/>
        <rFont val="Times New Roman"/>
        <family val="1"/>
      </rPr>
      <t>—</t>
    </r>
    <r>
      <rPr>
        <sz val="12"/>
        <rFont val="仿宋"/>
        <family val="3"/>
        <charset val="134"/>
      </rPr>
      <t>Ⅰ</t>
    </r>
    <r>
      <rPr>
        <sz val="12"/>
        <rFont val="Times New Roman"/>
        <family val="1"/>
      </rPr>
      <t>(</t>
    </r>
    <r>
      <rPr>
        <sz val="12"/>
        <rFont val="仿宋"/>
        <family val="3"/>
        <charset val="134"/>
      </rPr>
      <t>划</t>
    </r>
    <r>
      <rPr>
        <sz val="12"/>
        <rFont val="Times New Roman"/>
        <family val="1"/>
      </rPr>
      <t>)</t>
    </r>
  </si>
  <si>
    <r>
      <rPr>
        <sz val="12"/>
        <rFont val="仿宋"/>
        <family val="3"/>
        <charset val="134"/>
      </rPr>
      <t>重建基地</t>
    </r>
  </si>
  <si>
    <r>
      <rPr>
        <sz val="10"/>
        <rFont val="仿宋"/>
        <family val="3"/>
        <charset val="134"/>
      </rPr>
      <t>大湖水殖四宗地</t>
    </r>
    <r>
      <rPr>
        <sz val="10"/>
        <rFont val="Times New Roman"/>
        <family val="1"/>
      </rPr>
      <t>(</t>
    </r>
    <r>
      <rPr>
        <sz val="10"/>
        <rFont val="仿宋"/>
        <family val="3"/>
        <charset val="134"/>
      </rPr>
      <t>注</t>
    </r>
    <r>
      <rPr>
        <sz val="10"/>
        <rFont val="Times New Roman"/>
        <family val="1"/>
      </rPr>
      <t>)</t>
    </r>
  </si>
  <si>
    <r>
      <rPr>
        <sz val="12"/>
        <rFont val="仿宋"/>
        <family val="3"/>
        <charset val="134"/>
      </rPr>
      <t>海珠实业地块</t>
    </r>
  </si>
  <si>
    <r>
      <rPr>
        <sz val="12"/>
        <rFont val="仿宋"/>
        <family val="3"/>
        <charset val="134"/>
      </rPr>
      <t>工业新区地块</t>
    </r>
  </si>
  <si>
    <r>
      <rPr>
        <sz val="12"/>
        <rFont val="仿宋"/>
        <family val="3"/>
        <charset val="134"/>
      </rPr>
      <t>东风村地块</t>
    </r>
  </si>
  <si>
    <r>
      <rPr>
        <sz val="12"/>
        <rFont val="仿宋"/>
        <family val="3"/>
        <charset val="134"/>
      </rPr>
      <t>富临小区</t>
    </r>
  </si>
  <si>
    <r>
      <rPr>
        <sz val="12"/>
        <rFont val="仿宋"/>
        <family val="3"/>
        <charset val="134"/>
      </rPr>
      <t>文山小区</t>
    </r>
  </si>
  <si>
    <r>
      <rPr>
        <sz val="12"/>
        <rFont val="仿宋"/>
        <family val="3"/>
        <charset val="134"/>
      </rPr>
      <t>常德商会</t>
    </r>
    <r>
      <rPr>
        <sz val="12"/>
        <rFont val="Times New Roman"/>
        <family val="1"/>
      </rPr>
      <t>(</t>
    </r>
    <r>
      <rPr>
        <sz val="12"/>
        <rFont val="仿宋"/>
        <family val="3"/>
        <charset val="134"/>
      </rPr>
      <t>五号</t>
    </r>
    <r>
      <rPr>
        <sz val="12"/>
        <rFont val="Times New Roman"/>
        <family val="1"/>
      </rPr>
      <t>)</t>
    </r>
  </si>
  <si>
    <r>
      <rPr>
        <sz val="12"/>
        <rFont val="仿宋"/>
        <family val="3"/>
        <charset val="134"/>
      </rPr>
      <t>军干所</t>
    </r>
    <r>
      <rPr>
        <sz val="12"/>
        <rFont val="Times New Roman"/>
        <family val="1"/>
      </rPr>
      <t>(</t>
    </r>
    <r>
      <rPr>
        <sz val="12"/>
        <rFont val="仿宋"/>
        <family val="3"/>
        <charset val="134"/>
      </rPr>
      <t>五号</t>
    </r>
    <r>
      <rPr>
        <sz val="12"/>
        <rFont val="Times New Roman"/>
        <family val="1"/>
      </rPr>
      <t>)</t>
    </r>
  </si>
  <si>
    <r>
      <rPr>
        <sz val="12"/>
        <rFont val="仿宋"/>
        <family val="3"/>
        <charset val="134"/>
      </rPr>
      <t>文化创意产业园</t>
    </r>
  </si>
  <si>
    <r>
      <rPr>
        <sz val="12"/>
        <rFont val="仿宋"/>
        <family val="3"/>
        <charset val="134"/>
      </rPr>
      <t>仙源路地块</t>
    </r>
  </si>
  <si>
    <r>
      <rPr>
        <sz val="12"/>
        <rFont val="仿宋"/>
        <family val="3"/>
        <charset val="134"/>
      </rPr>
      <t>汇元小区</t>
    </r>
    <r>
      <rPr>
        <sz val="12"/>
        <rFont val="Times New Roman"/>
        <family val="1"/>
      </rPr>
      <t>(</t>
    </r>
    <r>
      <rPr>
        <sz val="12"/>
        <rFont val="仿宋"/>
        <family val="3"/>
        <charset val="134"/>
      </rPr>
      <t>北区</t>
    </r>
    <r>
      <rPr>
        <sz val="12"/>
        <rFont val="Times New Roman"/>
        <family val="1"/>
      </rPr>
      <t>)</t>
    </r>
  </si>
  <si>
    <r>
      <rPr>
        <sz val="12"/>
        <rFont val="仿宋"/>
        <family val="3"/>
        <charset val="134"/>
      </rPr>
      <t>富园小区地块</t>
    </r>
  </si>
  <si>
    <r>
      <rPr>
        <sz val="12"/>
        <rFont val="仿宋"/>
        <family val="3"/>
        <charset val="134"/>
      </rPr>
      <t>泰兴小区二期</t>
    </r>
  </si>
  <si>
    <r>
      <rPr>
        <sz val="12"/>
        <rFont val="仿宋"/>
        <family val="3"/>
        <charset val="134"/>
      </rPr>
      <t>三岔路社区</t>
    </r>
  </si>
  <si>
    <r>
      <rPr>
        <sz val="12"/>
        <rFont val="仿宋"/>
        <family val="3"/>
        <charset val="134"/>
      </rPr>
      <t>滨江豪庭</t>
    </r>
  </si>
  <si>
    <r>
      <rPr>
        <sz val="10"/>
        <rFont val="仿宋"/>
        <family val="3"/>
        <charset val="134"/>
      </rPr>
      <t>芙蓉路加油站</t>
    </r>
    <r>
      <rPr>
        <sz val="10"/>
        <rFont val="Times New Roman"/>
        <family val="1"/>
      </rPr>
      <t>(</t>
    </r>
    <r>
      <rPr>
        <sz val="10"/>
        <rFont val="仿宋"/>
        <family val="3"/>
        <charset val="134"/>
      </rPr>
      <t>五号</t>
    </r>
    <r>
      <rPr>
        <sz val="10"/>
        <rFont val="Times New Roman"/>
        <family val="1"/>
      </rPr>
      <t>)</t>
    </r>
  </si>
  <si>
    <r>
      <rPr>
        <sz val="12"/>
        <rFont val="仿宋"/>
        <family val="3"/>
        <charset val="134"/>
      </rPr>
      <t>沙港花园</t>
    </r>
  </si>
  <si>
    <r>
      <rPr>
        <sz val="12"/>
        <rFont val="仿宋"/>
        <family val="3"/>
        <charset val="134"/>
      </rPr>
      <t>中国联通</t>
    </r>
    <r>
      <rPr>
        <sz val="12"/>
        <rFont val="Times New Roman"/>
        <family val="1"/>
      </rPr>
      <t>(</t>
    </r>
    <r>
      <rPr>
        <sz val="12"/>
        <rFont val="仿宋"/>
        <family val="3"/>
        <charset val="134"/>
      </rPr>
      <t>五号</t>
    </r>
    <r>
      <rPr>
        <sz val="12"/>
        <rFont val="Times New Roman"/>
        <family val="1"/>
      </rPr>
      <t>)</t>
    </r>
  </si>
  <si>
    <r>
      <rPr>
        <sz val="12"/>
        <rFont val="仿宋"/>
        <family val="3"/>
        <charset val="134"/>
      </rPr>
      <t>芙蓉花园</t>
    </r>
  </si>
  <si>
    <r>
      <rPr>
        <sz val="12"/>
        <rFont val="仿宋"/>
        <family val="3"/>
        <charset val="134"/>
      </rPr>
      <t>环卫公厕</t>
    </r>
    <r>
      <rPr>
        <sz val="12"/>
        <rFont val="Times New Roman"/>
        <family val="1"/>
      </rPr>
      <t>(</t>
    </r>
    <r>
      <rPr>
        <sz val="12"/>
        <rFont val="仿宋"/>
        <family val="3"/>
        <charset val="134"/>
      </rPr>
      <t>皂果路</t>
    </r>
    <r>
      <rPr>
        <sz val="12"/>
        <rFont val="Times New Roman"/>
        <family val="1"/>
      </rPr>
      <t>)</t>
    </r>
  </si>
  <si>
    <r>
      <rPr>
        <sz val="12"/>
        <rFont val="仿宋"/>
        <family val="3"/>
        <charset val="134"/>
      </rPr>
      <t>富盛小区</t>
    </r>
  </si>
  <si>
    <r>
      <rPr>
        <sz val="12"/>
        <rFont val="仿宋"/>
        <family val="3"/>
        <charset val="134"/>
      </rPr>
      <t>德和园小区</t>
    </r>
    <r>
      <rPr>
        <sz val="12"/>
        <rFont val="Times New Roman"/>
        <family val="1"/>
      </rPr>
      <t>(</t>
    </r>
    <r>
      <rPr>
        <sz val="12"/>
        <rFont val="仿宋"/>
        <family val="3"/>
        <charset val="134"/>
      </rPr>
      <t>五号</t>
    </r>
    <r>
      <rPr>
        <sz val="12"/>
        <rFont val="Times New Roman"/>
        <family val="1"/>
      </rPr>
      <t>)</t>
    </r>
  </si>
  <si>
    <r>
      <rPr>
        <sz val="12"/>
        <rFont val="仿宋"/>
        <family val="3"/>
        <charset val="134"/>
      </rPr>
      <t>常德移动分公司</t>
    </r>
  </si>
  <si>
    <r>
      <rPr>
        <sz val="12"/>
        <rFont val="仿宋"/>
        <family val="3"/>
        <charset val="134"/>
      </rPr>
      <t>华天地块</t>
    </r>
  </si>
  <si>
    <r>
      <rPr>
        <sz val="12"/>
        <rFont val="仿宋"/>
        <family val="3"/>
        <charset val="134"/>
      </rPr>
      <t>烟草物流</t>
    </r>
  </si>
  <si>
    <r>
      <rPr>
        <sz val="10"/>
        <rFont val="仿宋"/>
        <family val="3"/>
        <charset val="134"/>
      </rPr>
      <t>一看地块</t>
    </r>
    <r>
      <rPr>
        <sz val="10"/>
        <rFont val="Times New Roman"/>
        <family val="1"/>
      </rPr>
      <t>(</t>
    </r>
    <r>
      <rPr>
        <sz val="10"/>
        <rFont val="仿宋"/>
        <family val="3"/>
        <charset val="134"/>
      </rPr>
      <t>湘沅并入</t>
    </r>
    <r>
      <rPr>
        <sz val="10"/>
        <rFont val="Times New Roman"/>
        <family val="1"/>
      </rPr>
      <t>)</t>
    </r>
  </si>
  <si>
    <r>
      <rPr>
        <sz val="12"/>
        <rFont val="仿宋"/>
        <family val="3"/>
        <charset val="134"/>
      </rPr>
      <t>定海管桩项目</t>
    </r>
  </si>
  <si>
    <r>
      <rPr>
        <sz val="12"/>
        <rFont val="仿宋"/>
        <family val="3"/>
        <charset val="134"/>
      </rPr>
      <t>柳叶湖会展中心</t>
    </r>
  </si>
  <si>
    <r>
      <rPr>
        <sz val="10"/>
        <rFont val="仿宋"/>
        <family val="3"/>
        <charset val="134"/>
      </rPr>
      <t>市公安局宿舍</t>
    </r>
    <r>
      <rPr>
        <sz val="10"/>
        <rFont val="Times New Roman"/>
        <family val="1"/>
      </rPr>
      <t>(</t>
    </r>
    <r>
      <rPr>
        <sz val="10"/>
        <rFont val="仿宋"/>
        <family val="3"/>
        <charset val="134"/>
      </rPr>
      <t>六号</t>
    </r>
    <r>
      <rPr>
        <sz val="10"/>
        <rFont val="Times New Roman"/>
        <family val="1"/>
      </rPr>
      <t>)</t>
    </r>
  </si>
  <si>
    <r>
      <rPr>
        <sz val="12"/>
        <rFont val="仿宋"/>
        <family val="3"/>
        <charset val="134"/>
      </rPr>
      <t>动物市场</t>
    </r>
  </si>
  <si>
    <r>
      <rPr>
        <sz val="12"/>
        <rFont val="仿宋"/>
        <family val="3"/>
        <charset val="134"/>
      </rPr>
      <t>东亚汽车</t>
    </r>
  </si>
  <si>
    <r>
      <rPr>
        <sz val="12"/>
        <rFont val="仿宋"/>
        <family val="3"/>
        <charset val="134"/>
      </rPr>
      <t>超汉猪鬃</t>
    </r>
  </si>
  <si>
    <r>
      <rPr>
        <sz val="12"/>
        <rFont val="仿宋"/>
        <family val="3"/>
        <charset val="134"/>
      </rPr>
      <t>平</t>
    </r>
  </si>
  <si>
    <r>
      <rPr>
        <sz val="12"/>
        <rFont val="仿宋"/>
        <family val="3"/>
        <charset val="134"/>
      </rPr>
      <t>君临小区</t>
    </r>
  </si>
  <si>
    <r>
      <rPr>
        <sz val="12"/>
        <rFont val="仿宋"/>
        <family val="3"/>
        <charset val="134"/>
      </rPr>
      <t>沙港花园二期</t>
    </r>
  </si>
  <si>
    <r>
      <rPr>
        <sz val="9"/>
        <rFont val="仿宋"/>
        <family val="3"/>
        <charset val="134"/>
      </rPr>
      <t>白马湖、乌龙港南区项目</t>
    </r>
  </si>
  <si>
    <r>
      <rPr>
        <sz val="12"/>
        <rFont val="仿宋"/>
        <family val="3"/>
        <charset val="134"/>
      </rPr>
      <t>西博图医院</t>
    </r>
  </si>
  <si>
    <r>
      <rPr>
        <sz val="12"/>
        <rFont val="仿宋"/>
        <family val="3"/>
        <charset val="134"/>
      </rPr>
      <t>国际大酒店</t>
    </r>
    <r>
      <rPr>
        <sz val="12"/>
        <rFont val="Times New Roman"/>
        <family val="1"/>
      </rPr>
      <t>(</t>
    </r>
    <r>
      <rPr>
        <sz val="12"/>
        <rFont val="仿宋"/>
        <family val="3"/>
        <charset val="134"/>
      </rPr>
      <t>注</t>
    </r>
    <r>
      <rPr>
        <sz val="12"/>
        <rFont val="Times New Roman"/>
        <family val="1"/>
      </rPr>
      <t>)</t>
    </r>
  </si>
  <si>
    <r>
      <rPr>
        <sz val="12"/>
        <rFont val="仿宋"/>
        <family val="3"/>
        <charset val="134"/>
      </rPr>
      <t>凯悦大酒店</t>
    </r>
    <r>
      <rPr>
        <sz val="12"/>
        <rFont val="Times New Roman"/>
        <family val="1"/>
      </rPr>
      <t>(</t>
    </r>
    <r>
      <rPr>
        <sz val="12"/>
        <rFont val="仿宋"/>
        <family val="3"/>
        <charset val="134"/>
      </rPr>
      <t>注</t>
    </r>
    <r>
      <rPr>
        <sz val="12"/>
        <rFont val="Times New Roman"/>
        <family val="1"/>
      </rPr>
      <t>)</t>
    </r>
  </si>
  <si>
    <r>
      <rPr>
        <sz val="12"/>
        <rFont val="仿宋"/>
        <family val="3"/>
        <charset val="134"/>
      </rPr>
      <t>金沙大酒店</t>
    </r>
    <r>
      <rPr>
        <sz val="12"/>
        <rFont val="Times New Roman"/>
        <family val="1"/>
      </rPr>
      <t>(</t>
    </r>
    <r>
      <rPr>
        <sz val="12"/>
        <rFont val="仿宋"/>
        <family val="3"/>
        <charset val="134"/>
      </rPr>
      <t>注</t>
    </r>
    <r>
      <rPr>
        <sz val="12"/>
        <rFont val="Times New Roman"/>
        <family val="1"/>
      </rPr>
      <t>)</t>
    </r>
  </si>
  <si>
    <r>
      <rPr>
        <sz val="12"/>
        <rFont val="仿宋"/>
        <family val="3"/>
        <charset val="134"/>
      </rPr>
      <t>怡景福园二期</t>
    </r>
  </si>
  <si>
    <r>
      <rPr>
        <sz val="12"/>
        <rFont val="仿宋"/>
        <family val="3"/>
        <charset val="134"/>
      </rPr>
      <t>烟机扩建工程</t>
    </r>
  </si>
  <si>
    <r>
      <rPr>
        <sz val="12"/>
        <rFont val="仿宋"/>
        <family val="3"/>
        <charset val="134"/>
      </rPr>
      <t>皂果路农贸市场</t>
    </r>
  </si>
  <si>
    <r>
      <rPr>
        <sz val="12"/>
        <rFont val="仿宋"/>
        <family val="3"/>
        <charset val="134"/>
      </rPr>
      <t>锦绣天邸</t>
    </r>
  </si>
  <si>
    <r>
      <rPr>
        <sz val="12"/>
        <rFont val="仿宋"/>
        <family val="3"/>
        <charset val="134"/>
      </rPr>
      <t>原东区供销社地块</t>
    </r>
  </si>
  <si>
    <r>
      <rPr>
        <sz val="10"/>
        <rFont val="仿宋"/>
        <family val="3"/>
        <charset val="134"/>
      </rPr>
      <t>国陶</t>
    </r>
    <r>
      <rPr>
        <sz val="10"/>
        <rFont val="Times New Roman"/>
        <family val="1"/>
      </rPr>
      <t>(</t>
    </r>
    <r>
      <rPr>
        <sz val="10"/>
        <rFont val="仿宋"/>
        <family val="3"/>
        <charset val="134"/>
      </rPr>
      <t>原东鹏陶瓷市场</t>
    </r>
    <r>
      <rPr>
        <sz val="10"/>
        <rFont val="Times New Roman"/>
        <family val="1"/>
      </rPr>
      <t>)</t>
    </r>
  </si>
  <si>
    <r>
      <rPr>
        <sz val="12"/>
        <rFont val="仿宋"/>
        <family val="3"/>
        <charset val="134"/>
      </rPr>
      <t>双大机械</t>
    </r>
  </si>
  <si>
    <r>
      <rPr>
        <sz val="12"/>
        <rFont val="仿宋"/>
        <family val="3"/>
        <charset val="134"/>
      </rPr>
      <t>贷</t>
    </r>
  </si>
  <si>
    <r>
      <rPr>
        <sz val="9"/>
        <rFont val="仿宋"/>
        <family val="3"/>
        <charset val="134"/>
      </rPr>
      <t>朝阳路地块</t>
    </r>
    <r>
      <rPr>
        <sz val="9"/>
        <rFont val="Times New Roman"/>
        <family val="1"/>
      </rPr>
      <t>(</t>
    </r>
    <r>
      <rPr>
        <sz val="9"/>
        <rFont val="仿宋"/>
        <family val="3"/>
        <charset val="134"/>
      </rPr>
      <t>白洋堤检察院</t>
    </r>
    <r>
      <rPr>
        <sz val="9"/>
        <rFont val="Times New Roman"/>
        <family val="1"/>
      </rPr>
      <t>)</t>
    </r>
  </si>
  <si>
    <r>
      <rPr>
        <sz val="12"/>
        <rFont val="仿宋"/>
        <family val="3"/>
        <charset val="134"/>
      </rPr>
      <t>紫菱花园</t>
    </r>
  </si>
  <si>
    <r>
      <rPr>
        <sz val="12"/>
        <rFont val="仿宋"/>
        <family val="3"/>
        <charset val="134"/>
      </rPr>
      <t>红花园生物科技</t>
    </r>
  </si>
  <si>
    <r>
      <rPr>
        <sz val="12"/>
        <rFont val="仿宋"/>
        <family val="3"/>
        <charset val="134"/>
      </rPr>
      <t>增减挂钩</t>
    </r>
    <r>
      <rPr>
        <sz val="12"/>
        <rFont val="Times New Roman"/>
        <family val="1"/>
      </rPr>
      <t>02</t>
    </r>
  </si>
  <si>
    <r>
      <rPr>
        <sz val="12"/>
        <rFont val="仿宋"/>
        <family val="3"/>
        <charset val="134"/>
      </rPr>
      <t>增减挂钩</t>
    </r>
    <r>
      <rPr>
        <sz val="12"/>
        <rFont val="Times New Roman"/>
        <family val="1"/>
      </rPr>
      <t>05</t>
    </r>
  </si>
  <si>
    <r>
      <rPr>
        <sz val="12"/>
        <rFont val="仿宋"/>
        <family val="3"/>
        <charset val="134"/>
      </rPr>
      <t>增减挂钩</t>
    </r>
    <r>
      <rPr>
        <sz val="12"/>
        <rFont val="Times New Roman"/>
        <family val="1"/>
      </rPr>
      <t>06</t>
    </r>
  </si>
  <si>
    <r>
      <rPr>
        <sz val="9"/>
        <rFont val="仿宋"/>
        <family val="3"/>
        <charset val="134"/>
      </rPr>
      <t>增减挂钩汽贸城</t>
    </r>
    <r>
      <rPr>
        <sz val="9"/>
        <rFont val="Times New Roman"/>
        <family val="1"/>
      </rPr>
      <t>A(</t>
    </r>
    <r>
      <rPr>
        <sz val="9"/>
        <rFont val="仿宋"/>
        <family val="3"/>
        <charset val="134"/>
      </rPr>
      <t>原增挂</t>
    </r>
    <r>
      <rPr>
        <sz val="9"/>
        <rFont val="Times New Roman"/>
        <family val="1"/>
      </rPr>
      <t>08)</t>
    </r>
  </si>
  <si>
    <r>
      <rPr>
        <sz val="9"/>
        <rFont val="仿宋"/>
        <family val="3"/>
        <charset val="134"/>
      </rPr>
      <t>增减挂钩汽贸城</t>
    </r>
    <r>
      <rPr>
        <sz val="9"/>
        <rFont val="Times New Roman"/>
        <family val="1"/>
      </rPr>
      <t>B(</t>
    </r>
    <r>
      <rPr>
        <sz val="9"/>
        <rFont val="仿宋"/>
        <family val="3"/>
        <charset val="134"/>
      </rPr>
      <t>原增挂</t>
    </r>
    <r>
      <rPr>
        <sz val="9"/>
        <rFont val="Times New Roman"/>
        <family val="1"/>
      </rPr>
      <t>09)</t>
    </r>
  </si>
  <si>
    <r>
      <rPr>
        <sz val="12"/>
        <color rgb="FFFF0000"/>
        <rFont val="仿宋"/>
        <family val="3"/>
        <charset val="134"/>
      </rPr>
      <t>增减挂钩</t>
    </r>
    <r>
      <rPr>
        <sz val="12"/>
        <color rgb="FFFF0000"/>
        <rFont val="Times New Roman"/>
        <family val="1"/>
      </rPr>
      <t>10</t>
    </r>
  </si>
  <si>
    <r>
      <rPr>
        <sz val="9"/>
        <rFont val="仿宋"/>
        <family val="3"/>
        <charset val="134"/>
      </rPr>
      <t>花卉物流园一</t>
    </r>
    <r>
      <rPr>
        <sz val="9"/>
        <rFont val="Times New Roman"/>
        <family val="1"/>
      </rPr>
      <t>(</t>
    </r>
    <r>
      <rPr>
        <sz val="9"/>
        <rFont val="仿宋"/>
        <family val="3"/>
        <charset val="134"/>
      </rPr>
      <t>原增挂</t>
    </r>
    <r>
      <rPr>
        <sz val="9"/>
        <rFont val="Times New Roman"/>
        <family val="1"/>
      </rPr>
      <t>12)</t>
    </r>
  </si>
  <si>
    <r>
      <rPr>
        <sz val="9"/>
        <rFont val="仿宋"/>
        <family val="3"/>
        <charset val="134"/>
      </rPr>
      <t>花卉物流园二</t>
    </r>
    <r>
      <rPr>
        <sz val="9"/>
        <rFont val="Times New Roman"/>
        <family val="1"/>
      </rPr>
      <t>(</t>
    </r>
    <r>
      <rPr>
        <sz val="9"/>
        <rFont val="仿宋"/>
        <family val="3"/>
        <charset val="134"/>
      </rPr>
      <t>原增挂</t>
    </r>
    <r>
      <rPr>
        <sz val="9"/>
        <rFont val="Times New Roman"/>
        <family val="1"/>
      </rPr>
      <t>13)</t>
    </r>
  </si>
  <si>
    <r>
      <rPr>
        <sz val="12"/>
        <rFont val="仿宋"/>
        <family val="3"/>
        <charset val="134"/>
      </rPr>
      <t>市排管处宅基地</t>
    </r>
    <r>
      <rPr>
        <sz val="12"/>
        <rFont val="Times New Roman"/>
        <family val="1"/>
      </rPr>
      <t>(</t>
    </r>
    <r>
      <rPr>
        <sz val="12"/>
        <rFont val="仿宋"/>
        <family val="3"/>
        <charset val="134"/>
      </rPr>
      <t>划</t>
    </r>
    <r>
      <rPr>
        <sz val="12"/>
        <rFont val="Times New Roman"/>
        <family val="1"/>
      </rPr>
      <t>)</t>
    </r>
  </si>
  <si>
    <r>
      <rPr>
        <sz val="12"/>
        <rFont val="仿宋"/>
        <family val="3"/>
        <charset val="134"/>
      </rPr>
      <t>首创房产地块</t>
    </r>
    <r>
      <rPr>
        <sz val="12"/>
        <rFont val="Times New Roman"/>
        <family val="1"/>
      </rPr>
      <t>(</t>
    </r>
    <r>
      <rPr>
        <sz val="12"/>
        <rFont val="仿宋"/>
        <family val="3"/>
        <charset val="134"/>
      </rPr>
      <t>二期</t>
    </r>
    <r>
      <rPr>
        <sz val="12"/>
        <rFont val="Times New Roman"/>
        <family val="1"/>
      </rPr>
      <t>)</t>
    </r>
  </si>
  <si>
    <r>
      <rPr>
        <sz val="12"/>
        <rFont val="仿宋"/>
        <family val="3"/>
        <charset val="134"/>
      </rPr>
      <t>常德大道五号地块</t>
    </r>
  </si>
  <si>
    <r>
      <rPr>
        <sz val="12"/>
        <rFont val="仿宋"/>
        <family val="3"/>
        <charset val="134"/>
      </rPr>
      <t>天润荷花砂场</t>
    </r>
  </si>
  <si>
    <r>
      <rPr>
        <sz val="12"/>
        <rFont val="仿宋"/>
        <family val="3"/>
        <charset val="134"/>
      </rPr>
      <t>芙蓉商业广场</t>
    </r>
    <r>
      <rPr>
        <sz val="12"/>
        <rFont val="Times New Roman"/>
        <family val="1"/>
      </rPr>
      <t>(</t>
    </r>
    <r>
      <rPr>
        <sz val="12"/>
        <rFont val="仿宋"/>
        <family val="3"/>
        <charset val="134"/>
      </rPr>
      <t>六号</t>
    </r>
    <r>
      <rPr>
        <sz val="12"/>
        <rFont val="Times New Roman"/>
        <family val="1"/>
      </rPr>
      <t>)</t>
    </r>
  </si>
  <si>
    <r>
      <rPr>
        <sz val="12"/>
        <rFont val="仿宋"/>
        <family val="3"/>
        <charset val="134"/>
      </rPr>
      <t>食盐配送中心</t>
    </r>
    <r>
      <rPr>
        <sz val="12"/>
        <rFont val="Times New Roman"/>
        <family val="1"/>
      </rPr>
      <t>(</t>
    </r>
    <r>
      <rPr>
        <sz val="12"/>
        <rFont val="仿宋"/>
        <family val="3"/>
        <charset val="134"/>
      </rPr>
      <t>盐欣</t>
    </r>
    <r>
      <rPr>
        <sz val="12"/>
        <rFont val="Times New Roman"/>
        <family val="1"/>
      </rPr>
      <t>)</t>
    </r>
  </si>
  <si>
    <r>
      <rPr>
        <sz val="12"/>
        <rFont val="仿宋"/>
        <family val="3"/>
        <charset val="134"/>
      </rPr>
      <t>常德大道六号地块</t>
    </r>
  </si>
  <si>
    <r>
      <rPr>
        <sz val="12"/>
        <rFont val="仿宋"/>
        <family val="3"/>
        <charset val="134"/>
      </rPr>
      <t>索坤地块</t>
    </r>
  </si>
  <si>
    <r>
      <rPr>
        <sz val="12"/>
        <rFont val="仿宋"/>
        <family val="3"/>
        <charset val="134"/>
      </rPr>
      <t>德丰农业</t>
    </r>
  </si>
  <si>
    <r>
      <rPr>
        <sz val="12"/>
        <color rgb="FFFF0000"/>
        <rFont val="仿宋"/>
        <family val="3"/>
        <charset val="134"/>
      </rPr>
      <t>借</t>
    </r>
  </si>
  <si>
    <r>
      <rPr>
        <sz val="12"/>
        <rFont val="仿宋"/>
        <family val="3"/>
        <charset val="134"/>
      </rPr>
      <t>原武陵酒厂</t>
    </r>
    <r>
      <rPr>
        <sz val="12"/>
        <rFont val="Times New Roman"/>
        <family val="1"/>
      </rPr>
      <t>(</t>
    </r>
    <r>
      <rPr>
        <sz val="12"/>
        <rFont val="仿宋"/>
        <family val="3"/>
        <charset val="134"/>
      </rPr>
      <t>划</t>
    </r>
    <r>
      <rPr>
        <sz val="12"/>
        <rFont val="Times New Roman"/>
        <family val="1"/>
      </rPr>
      <t>)</t>
    </r>
  </si>
  <si>
    <r>
      <rPr>
        <sz val="12"/>
        <rFont val="仿宋"/>
        <family val="3"/>
        <charset val="134"/>
      </rPr>
      <t>市检察院旧院</t>
    </r>
  </si>
  <si>
    <r>
      <rPr>
        <sz val="12"/>
        <rFont val="仿宋"/>
        <family val="3"/>
        <charset val="134"/>
      </rPr>
      <t>雄鹰科技</t>
    </r>
  </si>
  <si>
    <r>
      <rPr>
        <sz val="12"/>
        <rFont val="仿宋"/>
        <family val="3"/>
        <charset val="134"/>
      </rPr>
      <t>东常小区</t>
    </r>
  </si>
  <si>
    <r>
      <rPr>
        <sz val="9"/>
        <rFont val="仿宋"/>
        <family val="3"/>
        <charset val="134"/>
      </rPr>
      <t>楠竹山农贸市场</t>
    </r>
    <r>
      <rPr>
        <sz val="9"/>
        <rFont val="Times New Roman"/>
        <family val="1"/>
      </rPr>
      <t>(</t>
    </r>
    <r>
      <rPr>
        <sz val="9"/>
        <rFont val="仿宋"/>
        <family val="3"/>
        <charset val="134"/>
      </rPr>
      <t>补征</t>
    </r>
    <r>
      <rPr>
        <sz val="9"/>
        <rFont val="Times New Roman"/>
        <family val="1"/>
      </rPr>
      <t>)</t>
    </r>
  </si>
  <si>
    <r>
      <rPr>
        <sz val="12"/>
        <rFont val="仿宋"/>
        <family val="3"/>
        <charset val="134"/>
      </rPr>
      <t>武陵工业新区</t>
    </r>
  </si>
  <si>
    <r>
      <rPr>
        <sz val="12"/>
        <rFont val="仿宋"/>
        <family val="3"/>
        <charset val="134"/>
      </rPr>
      <t>紫东苑</t>
    </r>
  </si>
  <si>
    <r>
      <rPr>
        <sz val="12"/>
        <rFont val="仿宋"/>
        <family val="3"/>
        <charset val="134"/>
      </rPr>
      <t>育德小区</t>
    </r>
  </si>
  <si>
    <r>
      <rPr>
        <sz val="12"/>
        <rFont val="仿宋"/>
        <family val="3"/>
        <charset val="134"/>
      </rPr>
      <t>武陵公安分局</t>
    </r>
  </si>
  <si>
    <r>
      <rPr>
        <sz val="12"/>
        <rFont val="仿宋"/>
        <family val="3"/>
        <charset val="134"/>
      </rPr>
      <t>紫薇花城</t>
    </r>
  </si>
  <si>
    <r>
      <rPr>
        <sz val="10"/>
        <rFont val="仿宋"/>
        <family val="3"/>
        <charset val="134"/>
      </rPr>
      <t>常烟迁建</t>
    </r>
    <r>
      <rPr>
        <sz val="10"/>
        <rFont val="Times New Roman"/>
        <family val="1"/>
      </rPr>
      <t>(11</t>
    </r>
    <r>
      <rPr>
        <sz val="10"/>
        <rFont val="仿宋"/>
        <family val="3"/>
        <charset val="134"/>
      </rPr>
      <t>年</t>
    </r>
    <r>
      <rPr>
        <sz val="10"/>
        <rFont val="Times New Roman"/>
        <family val="1"/>
      </rPr>
      <t>—994</t>
    </r>
    <r>
      <rPr>
        <sz val="10"/>
        <rFont val="仿宋"/>
        <family val="3"/>
        <charset val="134"/>
      </rPr>
      <t>号</t>
    </r>
    <r>
      <rPr>
        <sz val="10"/>
        <rFont val="Times New Roman"/>
        <family val="1"/>
      </rPr>
      <t>)</t>
    </r>
  </si>
  <si>
    <r>
      <rPr>
        <sz val="10"/>
        <rFont val="仿宋"/>
        <family val="3"/>
        <charset val="134"/>
      </rPr>
      <t>增减挂钩</t>
    </r>
    <r>
      <rPr>
        <sz val="10"/>
        <rFont val="Times New Roman"/>
        <family val="1"/>
      </rPr>
      <t>11(</t>
    </r>
    <r>
      <rPr>
        <sz val="10"/>
        <rFont val="仿宋"/>
        <family val="3"/>
        <charset val="134"/>
      </rPr>
      <t>常烟相邻</t>
    </r>
    <r>
      <rPr>
        <sz val="10"/>
        <rFont val="Times New Roman"/>
        <family val="1"/>
      </rPr>
      <t>)</t>
    </r>
  </si>
  <si>
    <r>
      <rPr>
        <sz val="9"/>
        <rFont val="仿宋"/>
        <family val="3"/>
        <charset val="134"/>
      </rPr>
      <t>常烟迁建</t>
    </r>
    <r>
      <rPr>
        <sz val="9"/>
        <rFont val="Times New Roman"/>
        <family val="1"/>
      </rPr>
      <t>(</t>
    </r>
    <r>
      <rPr>
        <sz val="9"/>
        <rFont val="仿宋"/>
        <family val="3"/>
        <charset val="134"/>
      </rPr>
      <t>增减挂钩</t>
    </r>
    <r>
      <rPr>
        <sz val="9"/>
        <rFont val="Times New Roman"/>
        <family val="1"/>
      </rPr>
      <t>05</t>
    </r>
    <r>
      <rPr>
        <sz val="9"/>
        <rFont val="仿宋"/>
        <family val="3"/>
        <charset val="134"/>
      </rPr>
      <t>、</t>
    </r>
    <r>
      <rPr>
        <sz val="9"/>
        <rFont val="Times New Roman"/>
        <family val="1"/>
      </rPr>
      <t>06)</t>
    </r>
  </si>
  <si>
    <r>
      <rPr>
        <sz val="12"/>
        <rFont val="仿宋"/>
        <family val="3"/>
        <charset val="134"/>
      </rPr>
      <t>常烟迁建</t>
    </r>
    <r>
      <rPr>
        <sz val="12"/>
        <rFont val="Times New Roman"/>
        <family val="1"/>
      </rPr>
      <t>(</t>
    </r>
    <r>
      <rPr>
        <sz val="12"/>
        <rFont val="仿宋"/>
        <family val="3"/>
        <charset val="134"/>
      </rPr>
      <t>长庚北路</t>
    </r>
    <r>
      <rPr>
        <sz val="12"/>
        <rFont val="Times New Roman"/>
        <family val="1"/>
      </rPr>
      <t>)</t>
    </r>
  </si>
  <si>
    <r>
      <rPr>
        <sz val="9"/>
        <rFont val="仿宋"/>
        <family val="3"/>
        <charset val="134"/>
      </rPr>
      <t>杨桥工业用地</t>
    </r>
    <r>
      <rPr>
        <sz val="9"/>
        <rFont val="Times New Roman"/>
        <family val="1"/>
      </rPr>
      <t>(2012</t>
    </r>
    <r>
      <rPr>
        <sz val="9"/>
        <rFont val="仿宋"/>
        <family val="3"/>
        <charset val="134"/>
      </rPr>
      <t>第一批</t>
    </r>
    <r>
      <rPr>
        <sz val="9"/>
        <rFont val="Times New Roman"/>
        <family val="1"/>
      </rPr>
      <t>)</t>
    </r>
  </si>
  <si>
    <r>
      <rPr>
        <sz val="10"/>
        <rFont val="仿宋"/>
        <family val="3"/>
        <charset val="134"/>
      </rPr>
      <t>常烟迁居</t>
    </r>
    <r>
      <rPr>
        <sz val="10"/>
        <rFont val="Times New Roman"/>
        <family val="1"/>
      </rPr>
      <t>(12</t>
    </r>
    <r>
      <rPr>
        <sz val="10"/>
        <rFont val="仿宋"/>
        <family val="3"/>
        <charset val="134"/>
      </rPr>
      <t>年</t>
    </r>
    <r>
      <rPr>
        <sz val="10"/>
        <rFont val="Times New Roman"/>
        <family val="1"/>
      </rPr>
      <t>—96</t>
    </r>
    <r>
      <rPr>
        <sz val="10"/>
        <rFont val="仿宋"/>
        <family val="3"/>
        <charset val="134"/>
      </rPr>
      <t>号</t>
    </r>
    <r>
      <rPr>
        <sz val="10"/>
        <rFont val="Times New Roman"/>
        <family val="1"/>
      </rPr>
      <t>)</t>
    </r>
  </si>
  <si>
    <r>
      <rPr>
        <sz val="12"/>
        <rFont val="仿宋"/>
        <family val="3"/>
        <charset val="134"/>
      </rPr>
      <t>宇虹液化气站</t>
    </r>
  </si>
  <si>
    <r>
      <rPr>
        <sz val="12"/>
        <rFont val="仿宋"/>
        <family val="3"/>
        <charset val="134"/>
      </rPr>
      <t>富园安置楼工程</t>
    </r>
  </si>
  <si>
    <r>
      <rPr>
        <sz val="12"/>
        <rFont val="仿宋"/>
        <family val="3"/>
        <charset val="134"/>
      </rPr>
      <t>正大二期</t>
    </r>
  </si>
  <si>
    <r>
      <rPr>
        <sz val="12"/>
        <rFont val="仿宋"/>
        <family val="3"/>
        <charset val="134"/>
      </rPr>
      <t>创业地块</t>
    </r>
  </si>
  <si>
    <r>
      <rPr>
        <sz val="12"/>
        <rFont val="仿宋"/>
        <family val="3"/>
        <charset val="134"/>
      </rPr>
      <t>富安苑</t>
    </r>
  </si>
  <si>
    <r>
      <rPr>
        <sz val="12"/>
        <rFont val="仿宋"/>
        <family val="3"/>
        <charset val="134"/>
      </rPr>
      <t>柳城世纪</t>
    </r>
  </si>
  <si>
    <r>
      <rPr>
        <sz val="12"/>
        <rFont val="仿宋"/>
        <family val="3"/>
        <charset val="134"/>
      </rPr>
      <t>八一机械厂</t>
    </r>
  </si>
  <si>
    <r>
      <rPr>
        <sz val="12"/>
        <rFont val="仿宋"/>
        <family val="3"/>
        <charset val="134"/>
      </rPr>
      <t>金和嘉园</t>
    </r>
    <r>
      <rPr>
        <sz val="12"/>
        <rFont val="Times New Roman"/>
        <family val="1"/>
      </rPr>
      <t>(</t>
    </r>
    <r>
      <rPr>
        <sz val="12"/>
        <rFont val="仿宋"/>
        <family val="3"/>
        <charset val="134"/>
      </rPr>
      <t>华政实业</t>
    </r>
    <r>
      <rPr>
        <sz val="12"/>
        <rFont val="Times New Roman"/>
        <family val="1"/>
      </rPr>
      <t>)</t>
    </r>
  </si>
  <si>
    <r>
      <rPr>
        <sz val="12"/>
        <rFont val="仿宋"/>
        <family val="3"/>
        <charset val="134"/>
      </rPr>
      <t>烟草公司宿舍</t>
    </r>
    <r>
      <rPr>
        <sz val="12"/>
        <rFont val="Times New Roman"/>
        <family val="1"/>
      </rPr>
      <t>(</t>
    </r>
    <r>
      <rPr>
        <sz val="12"/>
        <rFont val="仿宋"/>
        <family val="3"/>
        <charset val="134"/>
      </rPr>
      <t>南区</t>
    </r>
    <r>
      <rPr>
        <sz val="12"/>
        <rFont val="Times New Roman"/>
        <family val="1"/>
      </rPr>
      <t>)</t>
    </r>
  </si>
  <si>
    <r>
      <rPr>
        <sz val="12"/>
        <rFont val="仿宋"/>
        <family val="3"/>
        <charset val="134"/>
      </rPr>
      <t>常德市公安局</t>
    </r>
    <r>
      <rPr>
        <sz val="12"/>
        <rFont val="Times New Roman"/>
        <family val="1"/>
      </rPr>
      <t>(</t>
    </r>
    <r>
      <rPr>
        <sz val="12"/>
        <rFont val="仿宋"/>
        <family val="3"/>
        <charset val="134"/>
      </rPr>
      <t>六号</t>
    </r>
    <r>
      <rPr>
        <sz val="12"/>
        <rFont val="Times New Roman"/>
        <family val="1"/>
      </rPr>
      <t>)</t>
    </r>
  </si>
  <si>
    <r>
      <rPr>
        <sz val="12"/>
        <rFont val="仿宋"/>
        <family val="3"/>
        <charset val="134"/>
      </rPr>
      <t>华为小区</t>
    </r>
  </si>
  <si>
    <r>
      <rPr>
        <sz val="12"/>
        <rFont val="仿宋"/>
        <family val="3"/>
        <charset val="134"/>
      </rPr>
      <t>文理学院</t>
    </r>
    <r>
      <rPr>
        <sz val="12"/>
        <rFont val="Times New Roman"/>
        <family val="1"/>
      </rPr>
      <t>(</t>
    </r>
    <r>
      <rPr>
        <sz val="12"/>
        <rFont val="仿宋"/>
        <family val="3"/>
        <charset val="134"/>
      </rPr>
      <t>成教院</t>
    </r>
    <r>
      <rPr>
        <sz val="12"/>
        <rFont val="Times New Roman"/>
        <family val="1"/>
      </rPr>
      <t>)</t>
    </r>
  </si>
  <si>
    <r>
      <rPr>
        <sz val="12"/>
        <rFont val="仿宋"/>
        <family val="3"/>
        <charset val="134"/>
      </rPr>
      <t>市钢窗厂</t>
    </r>
  </si>
  <si>
    <r>
      <rPr>
        <sz val="12"/>
        <rFont val="仿宋"/>
        <family val="3"/>
        <charset val="134"/>
      </rPr>
      <t>竹根潭商业广场</t>
    </r>
  </si>
  <si>
    <r>
      <rPr>
        <sz val="12"/>
        <rFont val="仿宋"/>
        <family val="3"/>
        <charset val="134"/>
      </rPr>
      <t>中亿实业有限公司</t>
    </r>
  </si>
  <si>
    <r>
      <rPr>
        <sz val="12"/>
        <rFont val="仿宋"/>
        <family val="3"/>
        <charset val="134"/>
      </rPr>
      <t>湘北建材地块</t>
    </r>
  </si>
  <si>
    <r>
      <rPr>
        <sz val="12"/>
        <rFont val="仿宋"/>
        <family val="3"/>
        <charset val="134"/>
      </rPr>
      <t>德发花园</t>
    </r>
  </si>
  <si>
    <r>
      <rPr>
        <sz val="12"/>
        <rFont val="仿宋"/>
        <family val="3"/>
        <charset val="134"/>
      </rPr>
      <t>金和嘉园</t>
    </r>
  </si>
  <si>
    <r>
      <rPr>
        <sz val="12"/>
        <rFont val="仿宋"/>
        <family val="3"/>
        <charset val="134"/>
      </rPr>
      <t>白马湖中学</t>
    </r>
    <r>
      <rPr>
        <sz val="12"/>
        <rFont val="Times New Roman"/>
        <family val="1"/>
      </rPr>
      <t>(</t>
    </r>
    <r>
      <rPr>
        <sz val="12"/>
        <rFont val="仿宋"/>
        <family val="3"/>
        <charset val="134"/>
      </rPr>
      <t>六号</t>
    </r>
    <r>
      <rPr>
        <sz val="12"/>
        <rFont val="Times New Roman"/>
        <family val="1"/>
      </rPr>
      <t>)</t>
    </r>
  </si>
  <si>
    <r>
      <rPr>
        <sz val="12"/>
        <rFont val="仿宋"/>
        <family val="3"/>
        <charset val="134"/>
      </rPr>
      <t>和生源养老公寓</t>
    </r>
  </si>
  <si>
    <r>
      <rPr>
        <sz val="12"/>
        <rFont val="仿宋"/>
        <family val="3"/>
        <charset val="134"/>
      </rPr>
      <t>工业园珠峰包装</t>
    </r>
  </si>
  <si>
    <r>
      <rPr>
        <sz val="12"/>
        <rFont val="仿宋"/>
        <family val="3"/>
        <charset val="134"/>
      </rPr>
      <t>工业园天马电器</t>
    </r>
  </si>
  <si>
    <r>
      <rPr>
        <sz val="12"/>
        <rFont val="仿宋"/>
        <family val="3"/>
        <charset val="134"/>
      </rPr>
      <t>工业园金雁公司</t>
    </r>
  </si>
  <si>
    <r>
      <rPr>
        <sz val="12"/>
        <rFont val="仿宋"/>
        <family val="3"/>
        <charset val="134"/>
      </rPr>
      <t>高坪头加油站</t>
    </r>
  </si>
  <si>
    <r>
      <rPr>
        <sz val="12"/>
        <rFont val="仿宋"/>
        <family val="3"/>
        <charset val="134"/>
      </rPr>
      <t>环卫西所</t>
    </r>
  </si>
  <si>
    <r>
      <rPr>
        <sz val="12"/>
        <rFont val="仿宋"/>
        <family val="3"/>
        <charset val="134"/>
      </rPr>
      <t>朗北油气站</t>
    </r>
  </si>
  <si>
    <r>
      <rPr>
        <sz val="10"/>
        <rFont val="仿宋"/>
        <family val="3"/>
        <charset val="134"/>
      </rPr>
      <t>交警一大队旧院</t>
    </r>
    <r>
      <rPr>
        <sz val="10"/>
        <rFont val="Times New Roman"/>
        <family val="1"/>
      </rPr>
      <t>(</t>
    </r>
    <r>
      <rPr>
        <sz val="10"/>
        <rFont val="仿宋"/>
        <family val="3"/>
        <charset val="134"/>
      </rPr>
      <t>含补征</t>
    </r>
    <r>
      <rPr>
        <sz val="10"/>
        <rFont val="Times New Roman"/>
        <family val="1"/>
      </rPr>
      <t>)</t>
    </r>
  </si>
  <si>
    <r>
      <rPr>
        <sz val="12"/>
        <rFont val="仿宋"/>
        <family val="3"/>
        <charset val="134"/>
      </rPr>
      <t>武监生活基地</t>
    </r>
  </si>
  <si>
    <r>
      <rPr>
        <sz val="12"/>
        <color rgb="FFFF0000"/>
        <rFont val="仿宋"/>
        <family val="3"/>
        <charset val="134"/>
      </rPr>
      <t>农产品物流</t>
    </r>
    <r>
      <rPr>
        <sz val="12"/>
        <color rgb="FFFF0000"/>
        <rFont val="Times New Roman"/>
        <family val="1"/>
      </rPr>
      <t>(13</t>
    </r>
    <r>
      <rPr>
        <sz val="12"/>
        <color rgb="FFFF0000"/>
        <rFont val="仿宋"/>
        <family val="3"/>
        <charset val="134"/>
      </rPr>
      <t>年</t>
    </r>
    <r>
      <rPr>
        <sz val="12"/>
        <color rgb="FFFF0000"/>
        <rFont val="Times New Roman"/>
        <family val="1"/>
      </rPr>
      <t>)</t>
    </r>
  </si>
  <si>
    <r>
      <rPr>
        <sz val="12"/>
        <rFont val="仿宋"/>
        <family val="3"/>
        <charset val="134"/>
      </rPr>
      <t>中小企业发展基地</t>
    </r>
  </si>
  <si>
    <r>
      <rPr>
        <sz val="12"/>
        <rFont val="仿宋"/>
        <family val="3"/>
        <charset val="134"/>
      </rPr>
      <t>正达冷藏车厢厂</t>
    </r>
  </si>
  <si>
    <r>
      <rPr>
        <sz val="12"/>
        <rFont val="仿宋"/>
        <family val="3"/>
        <charset val="134"/>
      </rPr>
      <t>东山</t>
    </r>
    <r>
      <rPr>
        <sz val="12"/>
        <rFont val="Times New Roman"/>
        <family val="1"/>
      </rPr>
      <t>(2013</t>
    </r>
    <r>
      <rPr>
        <sz val="12"/>
        <rFont val="仿宋"/>
        <family val="3"/>
        <charset val="134"/>
      </rPr>
      <t>第一批</t>
    </r>
    <r>
      <rPr>
        <sz val="12"/>
        <rFont val="Times New Roman"/>
        <family val="1"/>
      </rPr>
      <t>)</t>
    </r>
  </si>
  <si>
    <r>
      <rPr>
        <sz val="12"/>
        <rFont val="仿宋"/>
        <family val="3"/>
        <charset val="134"/>
      </rPr>
      <t>三闾加油站</t>
    </r>
  </si>
  <si>
    <r>
      <rPr>
        <sz val="12"/>
        <rFont val="仿宋"/>
        <family val="3"/>
        <charset val="134"/>
      </rPr>
      <t>龙港路加油站</t>
    </r>
  </si>
  <si>
    <r>
      <rPr>
        <sz val="12"/>
        <rFont val="仿宋"/>
        <family val="3"/>
        <charset val="134"/>
      </rPr>
      <t>东常地块</t>
    </r>
  </si>
  <si>
    <r>
      <rPr>
        <sz val="12"/>
        <rFont val="仿宋"/>
        <family val="3"/>
        <charset val="134"/>
      </rPr>
      <t>德政地块</t>
    </r>
  </si>
  <si>
    <r>
      <rPr>
        <sz val="12"/>
        <rFont val="仿宋"/>
        <family val="3"/>
        <charset val="134"/>
      </rPr>
      <t>乐享幼儿园</t>
    </r>
  </si>
  <si>
    <r>
      <rPr>
        <sz val="12"/>
        <rFont val="仿宋"/>
        <family val="3"/>
        <charset val="134"/>
      </rPr>
      <t>常东地块</t>
    </r>
  </si>
  <si>
    <r>
      <rPr>
        <sz val="12"/>
        <rFont val="仿宋"/>
        <family val="3"/>
        <charset val="134"/>
      </rPr>
      <t>丹溪路加油站</t>
    </r>
  </si>
  <si>
    <r>
      <rPr>
        <sz val="12"/>
        <rFont val="仿宋"/>
        <family val="3"/>
        <charset val="134"/>
      </rPr>
      <t>泰格林纸地块</t>
    </r>
  </si>
  <si>
    <r>
      <rPr>
        <sz val="12"/>
        <rFont val="仿宋"/>
        <family val="3"/>
        <charset val="134"/>
      </rPr>
      <t>沾天湖加油站</t>
    </r>
  </si>
  <si>
    <r>
      <rPr>
        <sz val="10"/>
        <rFont val="仿宋"/>
        <family val="3"/>
        <charset val="134"/>
      </rPr>
      <t>天然气运输管理配送站</t>
    </r>
  </si>
  <si>
    <r>
      <rPr>
        <sz val="9"/>
        <rFont val="仿宋"/>
        <family val="3"/>
        <charset val="134"/>
      </rPr>
      <t>湘雅医院商业配套（</t>
    </r>
    <r>
      <rPr>
        <sz val="9"/>
        <rFont val="Times New Roman"/>
        <family val="1"/>
      </rPr>
      <t>2015</t>
    </r>
    <r>
      <rPr>
        <sz val="9"/>
        <rFont val="仿宋"/>
        <family val="3"/>
        <charset val="134"/>
      </rPr>
      <t>年第二批次）</t>
    </r>
  </si>
  <si>
    <r>
      <rPr>
        <sz val="12"/>
        <rFont val="仿宋"/>
        <family val="3"/>
        <charset val="134"/>
      </rPr>
      <t>常德网络科技学校</t>
    </r>
  </si>
  <si>
    <r>
      <rPr>
        <sz val="9"/>
        <rFont val="仿宋"/>
        <family val="3"/>
        <charset val="134"/>
      </rPr>
      <t>朗州路加油站（</t>
    </r>
    <r>
      <rPr>
        <sz val="9"/>
        <rFont val="Times New Roman"/>
        <family val="1"/>
      </rPr>
      <t>15</t>
    </r>
    <r>
      <rPr>
        <sz val="9"/>
        <rFont val="仿宋"/>
        <family val="3"/>
        <charset val="134"/>
      </rPr>
      <t>年报批）</t>
    </r>
  </si>
  <si>
    <r>
      <rPr>
        <sz val="12"/>
        <rFont val="仿宋"/>
        <family val="3"/>
        <charset val="134"/>
      </rPr>
      <t>朗州北路罗湾加油站</t>
    </r>
  </si>
  <si>
    <r>
      <rPr>
        <sz val="12"/>
        <rFont val="仿宋"/>
        <family val="3"/>
        <charset val="134"/>
      </rPr>
      <t>待定</t>
    </r>
  </si>
  <si>
    <r>
      <rPr>
        <sz val="12"/>
        <rFont val="仿宋"/>
        <family val="3"/>
        <charset val="134"/>
      </rPr>
      <t>合计</t>
    </r>
  </si>
  <si>
    <r>
      <rPr>
        <sz val="12"/>
        <color theme="1"/>
        <rFont val="仿宋"/>
        <family val="3"/>
        <charset val="134"/>
      </rPr>
      <t>一级指标</t>
    </r>
  </si>
  <si>
    <r>
      <rPr>
        <sz val="12"/>
        <color theme="1"/>
        <rFont val="仿宋"/>
        <family val="3"/>
        <charset val="134"/>
      </rPr>
      <t>分值</t>
    </r>
  </si>
  <si>
    <r>
      <rPr>
        <sz val="12"/>
        <color theme="1"/>
        <rFont val="仿宋"/>
        <family val="3"/>
        <charset val="134"/>
      </rPr>
      <t>二级指标</t>
    </r>
  </si>
  <si>
    <r>
      <rPr>
        <sz val="12"/>
        <color theme="1"/>
        <rFont val="仿宋"/>
        <family val="3"/>
        <charset val="134"/>
      </rPr>
      <t>三级指标</t>
    </r>
  </si>
  <si>
    <r>
      <rPr>
        <sz val="12"/>
        <color theme="1"/>
        <rFont val="仿宋"/>
        <family val="3"/>
        <charset val="134"/>
      </rPr>
      <t>评价标准</t>
    </r>
  </si>
  <si>
    <r>
      <rPr>
        <sz val="12"/>
        <color theme="1"/>
        <rFont val="仿宋"/>
        <family val="3"/>
        <charset val="134"/>
      </rPr>
      <t>指标说明</t>
    </r>
  </si>
  <si>
    <r>
      <rPr>
        <sz val="12"/>
        <rFont val="仿宋"/>
        <family val="3"/>
        <charset val="134"/>
      </rPr>
      <t>得分</t>
    </r>
  </si>
  <si>
    <r>
      <rPr>
        <sz val="12"/>
        <color theme="1"/>
        <rFont val="仿宋"/>
        <family val="3"/>
        <charset val="134"/>
      </rPr>
      <t>扣（得）分说明</t>
    </r>
  </si>
  <si>
    <r>
      <rPr>
        <sz val="11"/>
        <color theme="1"/>
        <rFont val="仿宋"/>
        <family val="3"/>
        <charset val="134"/>
      </rPr>
      <t>投入</t>
    </r>
  </si>
  <si>
    <r>
      <rPr>
        <sz val="11"/>
        <color theme="1"/>
        <rFont val="仿宋"/>
        <family val="3"/>
        <charset val="134"/>
      </rPr>
      <t>预算配置</t>
    </r>
  </si>
  <si>
    <r>
      <rPr>
        <sz val="10"/>
        <color theme="1"/>
        <rFont val="仿宋"/>
        <family val="3"/>
        <charset val="134"/>
      </rPr>
      <t>在职人员控制率</t>
    </r>
  </si>
  <si>
    <r>
      <rPr>
        <sz val="12"/>
        <color theme="1"/>
        <rFont val="仿宋"/>
        <family val="3"/>
        <charset val="134"/>
      </rPr>
      <t>以</t>
    </r>
    <r>
      <rPr>
        <sz val="12"/>
        <color theme="1"/>
        <rFont val="Times New Roman"/>
        <family val="1"/>
      </rPr>
      <t>100%</t>
    </r>
    <r>
      <rPr>
        <sz val="12"/>
        <color theme="1"/>
        <rFont val="仿宋"/>
        <family val="3"/>
        <charset val="134"/>
      </rPr>
      <t>为标准。在职人员控制率≦</t>
    </r>
    <r>
      <rPr>
        <sz val="12"/>
        <color theme="1"/>
        <rFont val="Times New Roman"/>
        <family val="1"/>
      </rPr>
      <t>100%</t>
    </r>
    <r>
      <rPr>
        <sz val="12"/>
        <color theme="1"/>
        <rFont val="仿宋"/>
        <family val="3"/>
        <charset val="134"/>
      </rPr>
      <t>，计</t>
    </r>
    <r>
      <rPr>
        <sz val="12"/>
        <color theme="1"/>
        <rFont val="Times New Roman"/>
        <family val="1"/>
      </rPr>
      <t>5</t>
    </r>
    <r>
      <rPr>
        <sz val="12"/>
        <color theme="1"/>
        <rFont val="仿宋"/>
        <family val="3"/>
        <charset val="134"/>
      </rPr>
      <t>分；每超过一个百分点扣</t>
    </r>
    <r>
      <rPr>
        <sz val="12"/>
        <color theme="1"/>
        <rFont val="Times New Roman"/>
        <family val="1"/>
      </rPr>
      <t>0.5</t>
    </r>
    <r>
      <rPr>
        <sz val="12"/>
        <color theme="1"/>
        <rFont val="仿宋"/>
        <family val="3"/>
        <charset val="134"/>
      </rPr>
      <t>分，扣完为止。</t>
    </r>
  </si>
  <si>
    <r>
      <rPr>
        <sz val="11"/>
        <color theme="1"/>
        <rFont val="仿宋"/>
        <family val="3"/>
        <charset val="134"/>
      </rPr>
      <t>在职人员控制率</t>
    </r>
    <r>
      <rPr>
        <sz val="11"/>
        <color theme="1"/>
        <rFont val="Times New Roman"/>
        <family val="1"/>
      </rPr>
      <t>=</t>
    </r>
    <r>
      <rPr>
        <sz val="11"/>
        <color theme="1"/>
        <rFont val="仿宋"/>
        <family val="3"/>
        <charset val="134"/>
      </rPr>
      <t>（在职人员数</t>
    </r>
    <r>
      <rPr>
        <sz val="11"/>
        <color theme="1"/>
        <rFont val="Times New Roman"/>
        <family val="1"/>
      </rPr>
      <t>/</t>
    </r>
    <r>
      <rPr>
        <sz val="11"/>
        <color theme="1"/>
        <rFont val="仿宋"/>
        <family val="3"/>
        <charset val="134"/>
      </rPr>
      <t>编制数）</t>
    </r>
    <r>
      <rPr>
        <sz val="11"/>
        <color theme="1"/>
        <rFont val="Times New Roman"/>
        <family val="1"/>
      </rPr>
      <t>×100%</t>
    </r>
    <r>
      <rPr>
        <sz val="11"/>
        <color theme="1"/>
        <rFont val="仿宋"/>
        <family val="3"/>
        <charset val="134"/>
      </rPr>
      <t>，在职人员数：部门（单位）实际在职人数，以财政厅确定的部门决算编制口径为准。编制数：机构编制部门核定批复的部门（单位）的人员编制数。</t>
    </r>
  </si>
  <si>
    <r>
      <rPr>
        <sz val="12"/>
        <color theme="1"/>
        <rFont val="仿宋"/>
        <family val="3"/>
        <charset val="134"/>
      </rPr>
      <t>在职人员控制率为</t>
    </r>
    <r>
      <rPr>
        <sz val="12"/>
        <color theme="1"/>
        <rFont val="Times New Roman"/>
        <family val="1"/>
      </rPr>
      <t>83.33%</t>
    </r>
    <r>
      <rPr>
        <sz val="12"/>
        <color theme="1"/>
        <rFont val="仿宋"/>
        <family val="3"/>
        <charset val="134"/>
      </rPr>
      <t>，不扣分</t>
    </r>
  </si>
  <si>
    <r>
      <t>“</t>
    </r>
    <r>
      <rPr>
        <sz val="10"/>
        <color theme="1"/>
        <rFont val="仿宋"/>
        <family val="3"/>
        <charset val="134"/>
      </rPr>
      <t>三公经费</t>
    </r>
    <r>
      <rPr>
        <sz val="10"/>
        <color theme="1"/>
        <rFont val="Times New Roman"/>
        <family val="1"/>
      </rPr>
      <t>”</t>
    </r>
    <r>
      <rPr>
        <sz val="10"/>
        <color theme="1"/>
        <rFont val="仿宋"/>
        <family val="3"/>
        <charset val="134"/>
      </rPr>
      <t>变动率</t>
    </r>
  </si>
  <si>
    <r>
      <t>“</t>
    </r>
    <r>
      <rPr>
        <sz val="12"/>
        <color theme="1"/>
        <rFont val="仿宋"/>
        <family val="3"/>
        <charset val="134"/>
      </rPr>
      <t>三公经费</t>
    </r>
    <r>
      <rPr>
        <sz val="12"/>
        <color theme="1"/>
        <rFont val="Times New Roman"/>
        <family val="1"/>
      </rPr>
      <t>”</t>
    </r>
    <r>
      <rPr>
        <sz val="12"/>
        <color theme="1"/>
        <rFont val="仿宋"/>
        <family val="3"/>
        <charset val="134"/>
      </rPr>
      <t>变动率≦</t>
    </r>
    <r>
      <rPr>
        <sz val="12"/>
        <color theme="1"/>
        <rFont val="Times New Roman"/>
        <family val="1"/>
      </rPr>
      <t>0,</t>
    </r>
    <r>
      <rPr>
        <sz val="12"/>
        <color theme="1"/>
        <rFont val="仿宋"/>
        <family val="3"/>
        <charset val="134"/>
      </rPr>
      <t>计</t>
    </r>
    <r>
      <rPr>
        <sz val="12"/>
        <color theme="1"/>
        <rFont val="Times New Roman"/>
        <family val="1"/>
      </rPr>
      <t>8</t>
    </r>
    <r>
      <rPr>
        <sz val="12"/>
        <color theme="1"/>
        <rFont val="仿宋"/>
        <family val="3"/>
        <charset val="134"/>
      </rPr>
      <t>分；</t>
    </r>
    <r>
      <rPr>
        <sz val="12"/>
        <color theme="1"/>
        <rFont val="Times New Roman"/>
        <family val="1"/>
      </rPr>
      <t>“</t>
    </r>
    <r>
      <rPr>
        <sz val="12"/>
        <color theme="1"/>
        <rFont val="仿宋"/>
        <family val="3"/>
        <charset val="134"/>
      </rPr>
      <t>三公经费</t>
    </r>
    <r>
      <rPr>
        <sz val="12"/>
        <color theme="1"/>
        <rFont val="Times New Roman"/>
        <family val="1"/>
      </rPr>
      <t>”</t>
    </r>
    <r>
      <rPr>
        <sz val="12"/>
        <color theme="1"/>
        <rFont val="仿宋"/>
        <family val="3"/>
        <charset val="134"/>
      </rPr>
      <t>＞</t>
    </r>
    <r>
      <rPr>
        <sz val="12"/>
        <color theme="1"/>
        <rFont val="Times New Roman"/>
        <family val="1"/>
      </rPr>
      <t>0</t>
    </r>
    <r>
      <rPr>
        <sz val="12"/>
        <color theme="1"/>
        <rFont val="仿宋"/>
        <family val="3"/>
        <charset val="134"/>
      </rPr>
      <t>，每超过一个百分点扣</t>
    </r>
    <r>
      <rPr>
        <sz val="12"/>
        <color theme="1"/>
        <rFont val="Times New Roman"/>
        <family val="1"/>
      </rPr>
      <t>0.8</t>
    </r>
    <r>
      <rPr>
        <sz val="12"/>
        <color theme="1"/>
        <rFont val="仿宋"/>
        <family val="3"/>
        <charset val="134"/>
      </rPr>
      <t>分，扣完为止。</t>
    </r>
  </si>
  <si>
    <r>
      <t>“</t>
    </r>
    <r>
      <rPr>
        <sz val="11"/>
        <color theme="1"/>
        <rFont val="仿宋"/>
        <family val="3"/>
        <charset val="134"/>
      </rPr>
      <t>三公经费</t>
    </r>
    <r>
      <rPr>
        <sz val="11"/>
        <color theme="1"/>
        <rFont val="Times New Roman"/>
        <family val="1"/>
      </rPr>
      <t>”</t>
    </r>
    <r>
      <rPr>
        <sz val="11"/>
        <color theme="1"/>
        <rFont val="仿宋"/>
        <family val="3"/>
        <charset val="134"/>
      </rPr>
      <t>变动率</t>
    </r>
    <r>
      <rPr>
        <sz val="11"/>
        <color theme="1"/>
        <rFont val="Times New Roman"/>
        <family val="1"/>
      </rPr>
      <t>=[</t>
    </r>
    <r>
      <rPr>
        <sz val="11"/>
        <color theme="1"/>
        <rFont val="仿宋"/>
        <family val="3"/>
        <charset val="134"/>
      </rPr>
      <t>（本年度</t>
    </r>
    <r>
      <rPr>
        <sz val="11"/>
        <color theme="1"/>
        <rFont val="Times New Roman"/>
        <family val="1"/>
      </rPr>
      <t>“</t>
    </r>
    <r>
      <rPr>
        <sz val="11"/>
        <color theme="1"/>
        <rFont val="仿宋"/>
        <family val="3"/>
        <charset val="134"/>
      </rPr>
      <t>三公经费</t>
    </r>
    <r>
      <rPr>
        <sz val="11"/>
        <color theme="1"/>
        <rFont val="Times New Roman"/>
        <family val="1"/>
      </rPr>
      <t>”</t>
    </r>
    <r>
      <rPr>
        <sz val="11"/>
        <color theme="1"/>
        <rFont val="仿宋"/>
        <family val="3"/>
        <charset val="134"/>
      </rPr>
      <t>预算数</t>
    </r>
    <r>
      <rPr>
        <sz val="11"/>
        <color theme="1"/>
        <rFont val="Times New Roman"/>
        <family val="1"/>
      </rPr>
      <t>-</t>
    </r>
    <r>
      <rPr>
        <sz val="11"/>
        <color theme="1"/>
        <rFont val="仿宋"/>
        <family val="3"/>
        <charset val="134"/>
      </rPr>
      <t>上年度</t>
    </r>
    <r>
      <rPr>
        <sz val="11"/>
        <color theme="1"/>
        <rFont val="Times New Roman"/>
        <family val="1"/>
      </rPr>
      <t>“</t>
    </r>
    <r>
      <rPr>
        <sz val="11"/>
        <color theme="1"/>
        <rFont val="仿宋"/>
        <family val="3"/>
        <charset val="134"/>
      </rPr>
      <t>三公经费</t>
    </r>
    <r>
      <rPr>
        <sz val="11"/>
        <color theme="1"/>
        <rFont val="Times New Roman"/>
        <family val="1"/>
      </rPr>
      <t>”</t>
    </r>
    <r>
      <rPr>
        <sz val="11"/>
        <color theme="1"/>
        <rFont val="仿宋"/>
        <family val="3"/>
        <charset val="134"/>
      </rPr>
      <t>预算数）</t>
    </r>
    <r>
      <rPr>
        <sz val="11"/>
        <color theme="1"/>
        <rFont val="Times New Roman"/>
        <family val="1"/>
      </rPr>
      <t>/</t>
    </r>
    <r>
      <rPr>
        <sz val="11"/>
        <color theme="1"/>
        <rFont val="仿宋"/>
        <family val="3"/>
        <charset val="134"/>
      </rPr>
      <t>上年度</t>
    </r>
    <r>
      <rPr>
        <sz val="11"/>
        <color theme="1"/>
        <rFont val="Times New Roman"/>
        <family val="1"/>
      </rPr>
      <t>“</t>
    </r>
    <r>
      <rPr>
        <sz val="11"/>
        <color theme="1"/>
        <rFont val="仿宋"/>
        <family val="3"/>
        <charset val="134"/>
      </rPr>
      <t>三公经费</t>
    </r>
    <r>
      <rPr>
        <sz val="11"/>
        <color theme="1"/>
        <rFont val="Times New Roman"/>
        <family val="1"/>
      </rPr>
      <t>”</t>
    </r>
    <r>
      <rPr>
        <sz val="11"/>
        <color theme="1"/>
        <rFont val="仿宋"/>
        <family val="3"/>
        <charset val="134"/>
      </rPr>
      <t>预算数</t>
    </r>
    <r>
      <rPr>
        <sz val="11"/>
        <color theme="1"/>
        <rFont val="Times New Roman"/>
        <family val="1"/>
      </rPr>
      <t>]×100%</t>
    </r>
  </si>
  <si>
    <r>
      <rPr>
        <sz val="12"/>
        <color theme="1"/>
        <rFont val="仿宋"/>
        <family val="3"/>
        <charset val="134"/>
      </rPr>
      <t>三公经费变动率为</t>
    </r>
    <r>
      <rPr>
        <sz val="12"/>
        <color theme="1"/>
        <rFont val="Times New Roman"/>
        <family val="1"/>
      </rPr>
      <t>-37%</t>
    </r>
    <r>
      <rPr>
        <sz val="12"/>
        <color theme="1"/>
        <rFont val="仿宋"/>
        <family val="3"/>
        <charset val="134"/>
      </rPr>
      <t>，不扣分</t>
    </r>
  </si>
  <si>
    <r>
      <rPr>
        <sz val="11"/>
        <color theme="1"/>
        <rFont val="仿宋"/>
        <family val="3"/>
        <charset val="134"/>
      </rPr>
      <t>过程</t>
    </r>
  </si>
  <si>
    <r>
      <rPr>
        <sz val="11"/>
        <color theme="1"/>
        <rFont val="仿宋"/>
        <family val="3"/>
        <charset val="134"/>
      </rPr>
      <t>预算执行</t>
    </r>
  </si>
  <si>
    <r>
      <rPr>
        <sz val="10"/>
        <color theme="1"/>
        <rFont val="仿宋"/>
        <family val="3"/>
        <charset val="134"/>
      </rPr>
      <t>预算完成率</t>
    </r>
  </si>
  <si>
    <r>
      <t>100%</t>
    </r>
    <r>
      <rPr>
        <sz val="12"/>
        <color theme="1"/>
        <rFont val="仿宋"/>
        <family val="3"/>
        <charset val="134"/>
      </rPr>
      <t>计满分，每低于</t>
    </r>
    <r>
      <rPr>
        <sz val="12"/>
        <color theme="1"/>
        <rFont val="Times New Roman"/>
        <family val="1"/>
      </rPr>
      <t>5%</t>
    </r>
    <r>
      <rPr>
        <sz val="12"/>
        <color theme="1"/>
        <rFont val="仿宋"/>
        <family val="3"/>
        <charset val="134"/>
      </rPr>
      <t>扣</t>
    </r>
    <r>
      <rPr>
        <sz val="12"/>
        <color theme="1"/>
        <rFont val="Times New Roman"/>
        <family val="1"/>
      </rPr>
      <t>2</t>
    </r>
    <r>
      <rPr>
        <sz val="12"/>
        <color theme="1"/>
        <rFont val="仿宋"/>
        <family val="3"/>
        <charset val="134"/>
      </rPr>
      <t>分，扣完为止。</t>
    </r>
  </si>
  <si>
    <r>
      <rPr>
        <sz val="11"/>
        <color theme="1"/>
        <rFont val="仿宋"/>
        <family val="3"/>
        <charset val="134"/>
      </rPr>
      <t>预算完成率</t>
    </r>
    <r>
      <rPr>
        <sz val="11"/>
        <color theme="1"/>
        <rFont val="Times New Roman"/>
        <family val="1"/>
      </rPr>
      <t>=</t>
    </r>
    <r>
      <rPr>
        <sz val="11"/>
        <color theme="1"/>
        <rFont val="仿宋"/>
        <family val="3"/>
        <charset val="134"/>
      </rPr>
      <t>（上年结转</t>
    </r>
    <r>
      <rPr>
        <sz val="11"/>
        <color theme="1"/>
        <rFont val="Times New Roman"/>
        <family val="1"/>
      </rPr>
      <t>+</t>
    </r>
    <r>
      <rPr>
        <sz val="11"/>
        <color theme="1"/>
        <rFont val="仿宋"/>
        <family val="3"/>
        <charset val="134"/>
      </rPr>
      <t>年初预算</t>
    </r>
    <r>
      <rPr>
        <sz val="11"/>
        <color theme="1"/>
        <rFont val="Times New Roman"/>
        <family val="1"/>
      </rPr>
      <t>+</t>
    </r>
    <r>
      <rPr>
        <sz val="11"/>
        <color theme="1"/>
        <rFont val="仿宋"/>
        <family val="3"/>
        <charset val="134"/>
      </rPr>
      <t>本年追加预算</t>
    </r>
    <r>
      <rPr>
        <sz val="11"/>
        <color theme="1"/>
        <rFont val="Times New Roman"/>
        <family val="1"/>
      </rPr>
      <t>-</t>
    </r>
    <r>
      <rPr>
        <sz val="11"/>
        <color theme="1"/>
        <rFont val="仿宋"/>
        <family val="3"/>
        <charset val="134"/>
      </rPr>
      <t>年末结余）</t>
    </r>
    <r>
      <rPr>
        <sz val="11"/>
        <color theme="1"/>
        <rFont val="Times New Roman"/>
        <family val="1"/>
      </rPr>
      <t>/</t>
    </r>
    <r>
      <rPr>
        <sz val="11"/>
        <color theme="1"/>
        <rFont val="仿宋"/>
        <family val="3"/>
        <charset val="134"/>
      </rPr>
      <t>（上年结转</t>
    </r>
    <r>
      <rPr>
        <sz val="11"/>
        <color theme="1"/>
        <rFont val="Times New Roman"/>
        <family val="1"/>
      </rPr>
      <t>+</t>
    </r>
    <r>
      <rPr>
        <sz val="11"/>
        <color theme="1"/>
        <rFont val="仿宋"/>
        <family val="3"/>
        <charset val="134"/>
      </rPr>
      <t>年初预算</t>
    </r>
    <r>
      <rPr>
        <sz val="11"/>
        <color theme="1"/>
        <rFont val="Times New Roman"/>
        <family val="1"/>
      </rPr>
      <t>+</t>
    </r>
    <r>
      <rPr>
        <sz val="11"/>
        <color theme="1"/>
        <rFont val="仿宋"/>
        <family val="3"/>
        <charset val="134"/>
      </rPr>
      <t>本年追加预算）</t>
    </r>
    <r>
      <rPr>
        <sz val="11"/>
        <color theme="1"/>
        <rFont val="Times New Roman"/>
        <family val="1"/>
      </rPr>
      <t>×100%</t>
    </r>
    <r>
      <rPr>
        <sz val="11"/>
        <color theme="1"/>
        <rFont val="仿宋"/>
        <family val="3"/>
        <charset val="134"/>
      </rPr>
      <t>。</t>
    </r>
  </si>
  <si>
    <r>
      <rPr>
        <sz val="12"/>
        <color theme="1"/>
        <rFont val="仿宋"/>
        <family val="3"/>
        <charset val="134"/>
      </rPr>
      <t>预算完成率</t>
    </r>
    <r>
      <rPr>
        <sz val="12"/>
        <color theme="1"/>
        <rFont val="Times New Roman"/>
        <family val="1"/>
      </rPr>
      <t>95.53%,</t>
    </r>
    <r>
      <rPr>
        <sz val="12"/>
        <color theme="1"/>
        <rFont val="仿宋"/>
        <family val="3"/>
        <charset val="134"/>
      </rPr>
      <t>扣</t>
    </r>
    <r>
      <rPr>
        <sz val="12"/>
        <color theme="1"/>
        <rFont val="Times New Roman"/>
        <family val="1"/>
      </rPr>
      <t>2</t>
    </r>
    <r>
      <rPr>
        <sz val="12"/>
        <color theme="1"/>
        <rFont val="仿宋"/>
        <family val="3"/>
        <charset val="134"/>
      </rPr>
      <t>分</t>
    </r>
    <phoneticPr fontId="42" type="noConversion"/>
  </si>
  <si>
    <r>
      <rPr>
        <sz val="10"/>
        <color theme="1"/>
        <rFont val="仿宋"/>
        <family val="3"/>
        <charset val="134"/>
      </rPr>
      <t>预算控制率</t>
    </r>
  </si>
  <si>
    <r>
      <rPr>
        <sz val="10"/>
        <color theme="1"/>
        <rFont val="仿宋"/>
        <family val="3"/>
        <charset val="134"/>
      </rPr>
      <t>预算控制率</t>
    </r>
    <r>
      <rPr>
        <sz val="10"/>
        <color theme="1"/>
        <rFont val="Times New Roman"/>
        <family val="1"/>
      </rPr>
      <t>=0</t>
    </r>
    <r>
      <rPr>
        <sz val="10"/>
        <color theme="1"/>
        <rFont val="仿宋"/>
        <family val="3"/>
        <charset val="134"/>
      </rPr>
      <t>，计</t>
    </r>
    <r>
      <rPr>
        <sz val="10"/>
        <color theme="1"/>
        <rFont val="Times New Roman"/>
        <family val="1"/>
      </rPr>
      <t>5</t>
    </r>
    <r>
      <rPr>
        <sz val="10"/>
        <color theme="1"/>
        <rFont val="仿宋"/>
        <family val="3"/>
        <charset val="134"/>
      </rPr>
      <t>分；</t>
    </r>
    <r>
      <rPr>
        <sz val="10"/>
        <color theme="1"/>
        <rFont val="Times New Roman"/>
        <family val="1"/>
      </rPr>
      <t>0-10%</t>
    </r>
    <r>
      <rPr>
        <sz val="10"/>
        <color theme="1"/>
        <rFont val="仿宋"/>
        <family val="3"/>
        <charset val="134"/>
      </rPr>
      <t>（含），计</t>
    </r>
    <r>
      <rPr>
        <sz val="10"/>
        <color theme="1"/>
        <rFont val="Times New Roman"/>
        <family val="1"/>
      </rPr>
      <t>4</t>
    </r>
    <r>
      <rPr>
        <sz val="10"/>
        <color theme="1"/>
        <rFont val="仿宋"/>
        <family val="3"/>
        <charset val="134"/>
      </rPr>
      <t>分；</t>
    </r>
    <r>
      <rPr>
        <sz val="10"/>
        <color theme="1"/>
        <rFont val="Times New Roman"/>
        <family val="1"/>
      </rPr>
      <t>10-20%</t>
    </r>
    <r>
      <rPr>
        <sz val="10"/>
        <color theme="1"/>
        <rFont val="仿宋"/>
        <family val="3"/>
        <charset val="134"/>
      </rPr>
      <t>（含），计</t>
    </r>
    <r>
      <rPr>
        <sz val="10"/>
        <color theme="1"/>
        <rFont val="Times New Roman"/>
        <family val="1"/>
      </rPr>
      <t>3</t>
    </r>
    <r>
      <rPr>
        <sz val="10"/>
        <color theme="1"/>
        <rFont val="仿宋"/>
        <family val="3"/>
        <charset val="134"/>
      </rPr>
      <t>分；</t>
    </r>
    <r>
      <rPr>
        <sz val="10"/>
        <color theme="1"/>
        <rFont val="Times New Roman"/>
        <family val="1"/>
      </rPr>
      <t>20-30%</t>
    </r>
    <r>
      <rPr>
        <sz val="10"/>
        <color theme="1"/>
        <rFont val="仿宋"/>
        <family val="3"/>
        <charset val="134"/>
      </rPr>
      <t>（含），计</t>
    </r>
    <r>
      <rPr>
        <sz val="10"/>
        <color theme="1"/>
        <rFont val="Times New Roman"/>
        <family val="1"/>
      </rPr>
      <t>2</t>
    </r>
    <r>
      <rPr>
        <sz val="10"/>
        <color theme="1"/>
        <rFont val="仿宋"/>
        <family val="3"/>
        <charset val="134"/>
      </rPr>
      <t>分；大于</t>
    </r>
    <r>
      <rPr>
        <sz val="10"/>
        <color theme="1"/>
        <rFont val="Times New Roman"/>
        <family val="1"/>
      </rPr>
      <t>30%</t>
    </r>
    <r>
      <rPr>
        <sz val="10"/>
        <color theme="1"/>
        <rFont val="仿宋"/>
        <family val="3"/>
        <charset val="134"/>
      </rPr>
      <t>不得分。</t>
    </r>
  </si>
  <si>
    <r>
      <rPr>
        <sz val="11"/>
        <color theme="1"/>
        <rFont val="仿宋"/>
        <family val="3"/>
        <charset val="134"/>
      </rPr>
      <t>预算控制率</t>
    </r>
    <r>
      <rPr>
        <sz val="11"/>
        <color theme="1"/>
        <rFont val="Times New Roman"/>
        <family val="1"/>
      </rPr>
      <t>=</t>
    </r>
    <r>
      <rPr>
        <sz val="11"/>
        <color theme="1"/>
        <rFont val="仿宋"/>
        <family val="3"/>
        <charset val="134"/>
      </rPr>
      <t>（本年追加预算</t>
    </r>
    <r>
      <rPr>
        <sz val="11"/>
        <color theme="1"/>
        <rFont val="Times New Roman"/>
        <family val="1"/>
      </rPr>
      <t>/</t>
    </r>
    <r>
      <rPr>
        <sz val="11"/>
        <color theme="1"/>
        <rFont val="仿宋"/>
        <family val="3"/>
        <charset val="134"/>
      </rPr>
      <t>年初预算）</t>
    </r>
    <r>
      <rPr>
        <sz val="11"/>
        <color theme="1"/>
        <rFont val="Times New Roman"/>
        <family val="1"/>
      </rPr>
      <t>×100%</t>
    </r>
    <r>
      <rPr>
        <sz val="11"/>
        <color theme="1"/>
        <rFont val="仿宋"/>
        <family val="3"/>
        <charset val="134"/>
      </rPr>
      <t>。</t>
    </r>
  </si>
  <si>
    <r>
      <rPr>
        <sz val="12"/>
        <color theme="1"/>
        <rFont val="仿宋"/>
        <family val="3"/>
        <charset val="134"/>
      </rPr>
      <t>预算控制率</t>
    </r>
    <r>
      <rPr>
        <sz val="12"/>
        <color theme="1"/>
        <rFont val="Times New Roman"/>
        <family val="1"/>
      </rPr>
      <t>70.93%</t>
    </r>
    <r>
      <rPr>
        <sz val="12"/>
        <color theme="1"/>
        <rFont val="仿宋"/>
        <family val="3"/>
        <charset val="134"/>
      </rPr>
      <t>，扣</t>
    </r>
    <r>
      <rPr>
        <sz val="12"/>
        <color theme="1"/>
        <rFont val="Times New Roman"/>
        <family val="1"/>
      </rPr>
      <t>5</t>
    </r>
    <r>
      <rPr>
        <sz val="12"/>
        <color theme="1"/>
        <rFont val="仿宋"/>
        <family val="3"/>
        <charset val="134"/>
      </rPr>
      <t>分</t>
    </r>
    <phoneticPr fontId="42" type="noConversion"/>
  </si>
  <si>
    <r>
      <rPr>
        <sz val="10"/>
        <color theme="1"/>
        <rFont val="仿宋"/>
        <family val="3"/>
        <charset val="134"/>
      </rPr>
      <t>预算管理</t>
    </r>
  </si>
  <si>
    <r>
      <rPr>
        <sz val="10"/>
        <color theme="1"/>
        <rFont val="仿宋"/>
        <family val="3"/>
        <charset val="134"/>
      </rPr>
      <t>公用经费控制率</t>
    </r>
  </si>
  <si>
    <r>
      <t>100%</t>
    </r>
    <r>
      <rPr>
        <sz val="12"/>
        <color theme="1"/>
        <rFont val="仿宋"/>
        <family val="3"/>
        <charset val="134"/>
      </rPr>
      <t>以下（含）计满分，每超出</t>
    </r>
    <r>
      <rPr>
        <sz val="12"/>
        <color theme="1"/>
        <rFont val="Times New Roman"/>
        <family val="1"/>
      </rPr>
      <t>1%</t>
    </r>
    <r>
      <rPr>
        <sz val="12"/>
        <color theme="1"/>
        <rFont val="仿宋"/>
        <family val="3"/>
        <charset val="134"/>
      </rPr>
      <t>扣</t>
    </r>
    <r>
      <rPr>
        <sz val="12"/>
        <color theme="1"/>
        <rFont val="Times New Roman"/>
        <family val="1"/>
      </rPr>
      <t>1</t>
    </r>
    <r>
      <rPr>
        <sz val="12"/>
        <color theme="1"/>
        <rFont val="仿宋"/>
        <family val="3"/>
        <charset val="134"/>
      </rPr>
      <t>分，扣完为止。</t>
    </r>
  </si>
  <si>
    <r>
      <rPr>
        <sz val="11"/>
        <rFont val="仿宋"/>
        <family val="3"/>
        <charset val="134"/>
      </rPr>
      <t>公用经费控制率</t>
    </r>
    <r>
      <rPr>
        <sz val="11"/>
        <rFont val="Times New Roman"/>
        <family val="1"/>
      </rPr>
      <t>=</t>
    </r>
    <r>
      <rPr>
        <sz val="11"/>
        <rFont val="仿宋"/>
        <family val="3"/>
        <charset val="134"/>
      </rPr>
      <t>（实际支出公用经费总额</t>
    </r>
    <r>
      <rPr>
        <sz val="11"/>
        <rFont val="Times New Roman"/>
        <family val="1"/>
      </rPr>
      <t>/</t>
    </r>
    <r>
      <rPr>
        <sz val="11"/>
        <rFont val="仿宋"/>
        <family val="3"/>
        <charset val="134"/>
      </rPr>
      <t>预算安排公用经费总额）</t>
    </r>
    <r>
      <rPr>
        <sz val="11"/>
        <rFont val="Times New Roman"/>
        <family val="1"/>
      </rPr>
      <t>×100%</t>
    </r>
    <r>
      <rPr>
        <sz val="11"/>
        <rFont val="仿宋"/>
        <family val="3"/>
        <charset val="134"/>
      </rPr>
      <t>。公用经费支出是指部门基本支出中的一般商品和服务支出。</t>
    </r>
  </si>
  <si>
    <r>
      <rPr>
        <sz val="12"/>
        <rFont val="仿宋"/>
        <family val="3"/>
        <charset val="134"/>
      </rPr>
      <t>公用经费控制率</t>
    </r>
    <r>
      <rPr>
        <sz val="12"/>
        <rFont val="Times New Roman"/>
        <family val="1"/>
      </rPr>
      <t>71.95%</t>
    </r>
    <r>
      <rPr>
        <sz val="12"/>
        <rFont val="仿宋"/>
        <family val="3"/>
        <charset val="134"/>
      </rPr>
      <t>，不扣分</t>
    </r>
  </si>
  <si>
    <r>
      <t>“</t>
    </r>
    <r>
      <rPr>
        <sz val="10"/>
        <color theme="1"/>
        <rFont val="仿宋"/>
        <family val="3"/>
        <charset val="134"/>
      </rPr>
      <t>三公经费</t>
    </r>
    <r>
      <rPr>
        <sz val="10"/>
        <color theme="1"/>
        <rFont val="Times New Roman"/>
        <family val="1"/>
      </rPr>
      <t>”</t>
    </r>
    <r>
      <rPr>
        <sz val="10"/>
        <color theme="1"/>
        <rFont val="仿宋"/>
        <family val="3"/>
        <charset val="134"/>
      </rPr>
      <t>控制率</t>
    </r>
  </si>
  <si>
    <r>
      <t>“</t>
    </r>
    <r>
      <rPr>
        <sz val="12"/>
        <rFont val="仿宋"/>
        <family val="3"/>
        <charset val="134"/>
      </rPr>
      <t>三公经费</t>
    </r>
    <r>
      <rPr>
        <sz val="12"/>
        <rFont val="Times New Roman"/>
        <family val="1"/>
      </rPr>
      <t>”</t>
    </r>
    <r>
      <rPr>
        <sz val="12"/>
        <rFont val="仿宋"/>
        <family val="3"/>
        <charset val="134"/>
      </rPr>
      <t>控制率</t>
    </r>
    <r>
      <rPr>
        <sz val="12"/>
        <rFont val="Times New Roman"/>
        <family val="1"/>
      </rPr>
      <t>-</t>
    </r>
    <r>
      <rPr>
        <sz val="12"/>
        <rFont val="仿宋"/>
        <family val="3"/>
        <charset val="134"/>
      </rPr>
      <t>（</t>
    </r>
    <r>
      <rPr>
        <sz val="12"/>
        <rFont val="Times New Roman"/>
        <family val="1"/>
      </rPr>
      <t>“</t>
    </r>
    <r>
      <rPr>
        <sz val="12"/>
        <rFont val="仿宋"/>
        <family val="3"/>
        <charset val="134"/>
      </rPr>
      <t>三公经费</t>
    </r>
    <r>
      <rPr>
        <sz val="12"/>
        <rFont val="Times New Roman"/>
        <family val="1"/>
      </rPr>
      <t>”</t>
    </r>
    <r>
      <rPr>
        <sz val="12"/>
        <rFont val="仿宋"/>
        <family val="3"/>
        <charset val="134"/>
      </rPr>
      <t>实际支出数</t>
    </r>
    <r>
      <rPr>
        <sz val="12"/>
        <rFont val="Times New Roman"/>
        <family val="1"/>
      </rPr>
      <t>/“</t>
    </r>
    <r>
      <rPr>
        <sz val="12"/>
        <rFont val="仿宋"/>
        <family val="3"/>
        <charset val="134"/>
      </rPr>
      <t>三公经费</t>
    </r>
    <r>
      <rPr>
        <sz val="12"/>
        <rFont val="Times New Roman"/>
        <family val="1"/>
      </rPr>
      <t>”</t>
    </r>
    <r>
      <rPr>
        <sz val="12"/>
        <rFont val="仿宋"/>
        <family val="3"/>
        <charset val="134"/>
      </rPr>
      <t>预算安排数）</t>
    </r>
    <r>
      <rPr>
        <sz val="12"/>
        <rFont val="Times New Roman"/>
        <family val="1"/>
      </rPr>
      <t>×100%</t>
    </r>
    <r>
      <rPr>
        <sz val="12"/>
        <rFont val="仿宋"/>
        <family val="3"/>
        <charset val="134"/>
      </rPr>
      <t>。</t>
    </r>
  </si>
  <si>
    <r>
      <t>“</t>
    </r>
    <r>
      <rPr>
        <sz val="12"/>
        <rFont val="仿宋"/>
        <family val="3"/>
        <charset val="134"/>
      </rPr>
      <t>三公经费</t>
    </r>
    <r>
      <rPr>
        <sz val="12"/>
        <rFont val="Times New Roman"/>
        <family val="1"/>
      </rPr>
      <t>”</t>
    </r>
    <r>
      <rPr>
        <sz val="12"/>
        <rFont val="仿宋"/>
        <family val="3"/>
        <charset val="134"/>
      </rPr>
      <t>控制率</t>
    </r>
    <r>
      <rPr>
        <sz val="12"/>
        <rFont val="Times New Roman"/>
        <family val="1"/>
      </rPr>
      <t>105.87%,</t>
    </r>
    <r>
      <rPr>
        <sz val="12"/>
        <rFont val="仿宋"/>
        <family val="3"/>
        <charset val="134"/>
      </rPr>
      <t>扣</t>
    </r>
    <r>
      <rPr>
        <sz val="12"/>
        <rFont val="Times New Roman"/>
        <family val="1"/>
      </rPr>
      <t>5</t>
    </r>
    <r>
      <rPr>
        <sz val="12"/>
        <rFont val="仿宋"/>
        <family val="3"/>
        <charset val="134"/>
      </rPr>
      <t>分</t>
    </r>
    <phoneticPr fontId="42" type="noConversion"/>
  </si>
  <si>
    <r>
      <rPr>
        <sz val="10"/>
        <color theme="1"/>
        <rFont val="仿宋"/>
        <family val="3"/>
        <charset val="134"/>
      </rPr>
      <t>政府采购执行率</t>
    </r>
  </si>
  <si>
    <r>
      <t>100%</t>
    </r>
    <r>
      <rPr>
        <sz val="12"/>
        <color theme="1"/>
        <rFont val="仿宋"/>
        <family val="3"/>
        <charset val="134"/>
      </rPr>
      <t>计满分，每超过（降低）</t>
    </r>
    <r>
      <rPr>
        <sz val="12"/>
        <color theme="1"/>
        <rFont val="Times New Roman"/>
        <family val="1"/>
      </rPr>
      <t>5%</t>
    </r>
    <r>
      <rPr>
        <sz val="12"/>
        <color theme="1"/>
        <rFont val="仿宋"/>
        <family val="3"/>
        <charset val="134"/>
      </rPr>
      <t>扣</t>
    </r>
    <r>
      <rPr>
        <sz val="12"/>
        <color theme="1"/>
        <rFont val="Times New Roman"/>
        <family val="1"/>
      </rPr>
      <t>2</t>
    </r>
    <r>
      <rPr>
        <sz val="12"/>
        <color theme="1"/>
        <rFont val="仿宋"/>
        <family val="3"/>
        <charset val="134"/>
      </rPr>
      <t>分。扣完为止。</t>
    </r>
  </si>
  <si>
    <r>
      <rPr>
        <sz val="12"/>
        <rFont val="仿宋"/>
        <family val="3"/>
        <charset val="134"/>
      </rPr>
      <t>政府采购执行率</t>
    </r>
    <r>
      <rPr>
        <sz val="12"/>
        <rFont val="Times New Roman"/>
        <family val="1"/>
      </rPr>
      <t>=</t>
    </r>
    <r>
      <rPr>
        <sz val="12"/>
        <rFont val="仿宋"/>
        <family val="3"/>
        <charset val="134"/>
      </rPr>
      <t>（实际政府采购金额</t>
    </r>
    <r>
      <rPr>
        <sz val="12"/>
        <rFont val="Times New Roman"/>
        <family val="1"/>
      </rPr>
      <t>/</t>
    </r>
    <r>
      <rPr>
        <sz val="12"/>
        <rFont val="仿宋"/>
        <family val="3"/>
        <charset val="134"/>
      </rPr>
      <t>政府采购预算数）</t>
    </r>
    <r>
      <rPr>
        <sz val="12"/>
        <rFont val="Times New Roman"/>
        <family val="1"/>
      </rPr>
      <t>×100%</t>
    </r>
  </si>
  <si>
    <r>
      <rPr>
        <sz val="12"/>
        <rFont val="仿宋"/>
        <family val="3"/>
        <charset val="134"/>
      </rPr>
      <t>政府采购执行率</t>
    </r>
    <r>
      <rPr>
        <sz val="12"/>
        <rFont val="Times New Roman"/>
        <family val="1"/>
      </rPr>
      <t>106.40%,</t>
    </r>
    <r>
      <rPr>
        <sz val="12"/>
        <rFont val="仿宋"/>
        <family val="3"/>
        <charset val="134"/>
      </rPr>
      <t>扣</t>
    </r>
    <r>
      <rPr>
        <sz val="12"/>
        <rFont val="Times New Roman"/>
        <family val="1"/>
      </rPr>
      <t>2</t>
    </r>
    <r>
      <rPr>
        <sz val="12"/>
        <rFont val="仿宋"/>
        <family val="3"/>
        <charset val="134"/>
      </rPr>
      <t>分</t>
    </r>
    <phoneticPr fontId="42" type="noConversion"/>
  </si>
  <si>
    <r>
      <rPr>
        <sz val="10"/>
        <color theme="1"/>
        <rFont val="仿宋"/>
        <family val="3"/>
        <charset val="134"/>
      </rPr>
      <t>管理制度健全性</t>
    </r>
    <r>
      <rPr>
        <sz val="10"/>
        <color theme="1"/>
        <rFont val="Times New Roman"/>
        <family val="1"/>
      </rPr>
      <t>\</t>
    </r>
    <r>
      <rPr>
        <sz val="10"/>
        <color theme="1"/>
        <rFont val="仿宋"/>
        <family val="3"/>
        <charset val="134"/>
      </rPr>
      <t>有效性</t>
    </r>
  </si>
  <si>
    <r>
      <rPr>
        <sz val="12"/>
        <color theme="1"/>
        <rFont val="仿宋"/>
        <family val="3"/>
        <charset val="134"/>
      </rPr>
      <t>①有内部财务管理制度、会计核算制度等管理制度，</t>
    </r>
    <r>
      <rPr>
        <sz val="12"/>
        <color theme="1"/>
        <rFont val="Times New Roman"/>
        <family val="1"/>
      </rPr>
      <t>2</t>
    </r>
    <r>
      <rPr>
        <sz val="12"/>
        <color theme="1"/>
        <rFont val="仿宋"/>
        <family val="3"/>
        <charset val="134"/>
      </rPr>
      <t>分；
②有本部门厉行节约制度</t>
    </r>
    <r>
      <rPr>
        <sz val="12"/>
        <color theme="1"/>
        <rFont val="Times New Roman"/>
        <family val="1"/>
      </rPr>
      <t>,2</t>
    </r>
    <r>
      <rPr>
        <sz val="12"/>
        <color theme="1"/>
        <rFont val="仿宋"/>
        <family val="3"/>
        <charset val="134"/>
      </rPr>
      <t>分；
③相关管理制度合法、合规、完整，</t>
    </r>
    <r>
      <rPr>
        <sz val="12"/>
        <color theme="1"/>
        <rFont val="Times New Roman"/>
        <family val="1"/>
      </rPr>
      <t>2</t>
    </r>
    <r>
      <rPr>
        <sz val="12"/>
        <color theme="1"/>
        <rFont val="仿宋"/>
        <family val="3"/>
        <charset val="134"/>
      </rPr>
      <t>分；④相关管理制度得到有效执行，</t>
    </r>
    <r>
      <rPr>
        <sz val="12"/>
        <color theme="1"/>
        <rFont val="Times New Roman"/>
        <family val="1"/>
      </rPr>
      <t>4</t>
    </r>
    <r>
      <rPr>
        <sz val="12"/>
        <color theme="1"/>
        <rFont val="仿宋"/>
        <family val="3"/>
        <charset val="134"/>
      </rPr>
      <t>分。</t>
    </r>
  </si>
  <si>
    <r>
      <rPr>
        <sz val="12"/>
        <color theme="1"/>
        <rFont val="仿宋"/>
        <family val="3"/>
        <charset val="134"/>
      </rPr>
      <t>每发现一例不合规扣</t>
    </r>
    <r>
      <rPr>
        <sz val="12"/>
        <color theme="1"/>
        <rFont val="Times New Roman"/>
        <family val="1"/>
      </rPr>
      <t>0.5</t>
    </r>
    <r>
      <rPr>
        <sz val="12"/>
        <color theme="1"/>
        <rFont val="仿宋"/>
        <family val="3"/>
        <charset val="134"/>
      </rPr>
      <t>分。</t>
    </r>
  </si>
  <si>
    <r>
      <rPr>
        <sz val="12"/>
        <color theme="1"/>
        <rFont val="仿宋"/>
        <family val="3"/>
        <charset val="134"/>
      </rPr>
      <t>未按规定执行政府采购（</t>
    </r>
    <r>
      <rPr>
        <sz val="12"/>
        <color theme="1"/>
        <rFont val="Times New Roman"/>
        <family val="1"/>
      </rPr>
      <t>2</t>
    </r>
    <r>
      <rPr>
        <sz val="12"/>
        <color theme="1"/>
        <rFont val="仿宋"/>
        <family val="3"/>
        <charset val="134"/>
      </rPr>
      <t>例），扣</t>
    </r>
    <r>
      <rPr>
        <sz val="12"/>
        <color theme="1"/>
        <rFont val="Times New Roman"/>
        <family val="1"/>
      </rPr>
      <t>1</t>
    </r>
    <r>
      <rPr>
        <sz val="12"/>
        <color theme="1"/>
        <rFont val="仿宋"/>
        <family val="3"/>
        <charset val="134"/>
      </rPr>
      <t>分</t>
    </r>
    <phoneticPr fontId="42" type="noConversion"/>
  </si>
  <si>
    <r>
      <rPr>
        <sz val="10"/>
        <color theme="1"/>
        <rFont val="仿宋"/>
        <family val="3"/>
        <charset val="134"/>
      </rPr>
      <t>资金使用合规性</t>
    </r>
  </si>
  <si>
    <r>
      <rPr>
        <sz val="11"/>
        <color theme="1"/>
        <rFont val="仿宋"/>
        <family val="3"/>
        <charset val="134"/>
      </rPr>
      <t>①</t>
    </r>
    <r>
      <rPr>
        <sz val="11"/>
        <color theme="1"/>
        <rFont val="Times New Roman"/>
        <family val="1"/>
      </rPr>
      <t> </t>
    </r>
    <r>
      <rPr>
        <sz val="11"/>
        <color theme="1"/>
        <rFont val="仿宋"/>
        <family val="3"/>
        <charset val="134"/>
      </rPr>
      <t>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⑥会计处理正确</t>
    </r>
    <r>
      <rPr>
        <sz val="11"/>
        <color theme="1"/>
        <rFont val="Times New Roman"/>
        <family val="1"/>
      </rPr>
      <t>,</t>
    </r>
    <r>
      <rPr>
        <sz val="11"/>
        <color theme="1"/>
        <rFont val="仿宋"/>
        <family val="3"/>
        <charset val="134"/>
      </rPr>
      <t>会计凭证合规。</t>
    </r>
  </si>
  <si>
    <r>
      <rPr>
        <sz val="10"/>
        <color theme="1"/>
        <rFont val="仿宋"/>
        <family val="3"/>
        <charset val="134"/>
      </rPr>
      <t>每发现一例不合规扣</t>
    </r>
    <r>
      <rPr>
        <sz val="10"/>
        <color theme="1"/>
        <rFont val="Times New Roman"/>
        <family val="1"/>
      </rPr>
      <t>0.5</t>
    </r>
    <r>
      <rPr>
        <sz val="10"/>
        <color theme="1"/>
        <rFont val="仿宋"/>
        <family val="3"/>
        <charset val="134"/>
      </rPr>
      <t>分，扣完为止。</t>
    </r>
  </si>
  <si>
    <r>
      <t>2</t>
    </r>
    <r>
      <rPr>
        <sz val="12"/>
        <color theme="1"/>
        <rFont val="仿宋"/>
        <family val="3"/>
        <charset val="134"/>
      </rPr>
      <t>例会计处理欠规范，扣</t>
    </r>
    <r>
      <rPr>
        <sz val="12"/>
        <color theme="1"/>
        <rFont val="Times New Roman"/>
        <family val="1"/>
      </rPr>
      <t>1</t>
    </r>
    <r>
      <rPr>
        <sz val="12"/>
        <color theme="1"/>
        <rFont val="仿宋"/>
        <family val="3"/>
        <charset val="134"/>
      </rPr>
      <t>分。</t>
    </r>
    <phoneticPr fontId="42" type="noConversion"/>
  </si>
  <si>
    <r>
      <rPr>
        <sz val="10"/>
        <color theme="1"/>
        <rFont val="仿宋"/>
        <family val="3"/>
        <charset val="134"/>
      </rPr>
      <t>预决算信息公开性</t>
    </r>
  </si>
  <si>
    <r>
      <rPr>
        <sz val="10"/>
        <color theme="1"/>
        <rFont val="仿宋"/>
        <family val="3"/>
        <charset val="134"/>
      </rPr>
      <t>①按规定内容公开预决算信息，</t>
    </r>
    <r>
      <rPr>
        <sz val="10"/>
        <color theme="1"/>
        <rFont val="Times New Roman"/>
        <family val="1"/>
      </rPr>
      <t>1</t>
    </r>
    <r>
      <rPr>
        <sz val="10"/>
        <color theme="1"/>
        <rFont val="仿宋"/>
        <family val="3"/>
        <charset val="134"/>
      </rPr>
      <t>分；②按规定时限公开预决算信息，</t>
    </r>
    <r>
      <rPr>
        <sz val="10"/>
        <color theme="1"/>
        <rFont val="Times New Roman"/>
        <family val="1"/>
      </rPr>
      <t>1</t>
    </r>
    <r>
      <rPr>
        <sz val="10"/>
        <color theme="1"/>
        <rFont val="仿宋"/>
        <family val="3"/>
        <charset val="134"/>
      </rPr>
      <t>分；③基础数据信息和会计信息资料真实，</t>
    </r>
    <r>
      <rPr>
        <sz val="10"/>
        <color theme="1"/>
        <rFont val="Times New Roman"/>
        <family val="1"/>
      </rPr>
      <t>1</t>
    </r>
    <r>
      <rPr>
        <sz val="10"/>
        <color theme="1"/>
        <rFont val="仿宋"/>
        <family val="3"/>
        <charset val="134"/>
      </rPr>
      <t>分；④基础数据信息和会计信息资料完整，</t>
    </r>
    <r>
      <rPr>
        <sz val="10"/>
        <color theme="1"/>
        <rFont val="Times New Roman"/>
        <family val="1"/>
      </rPr>
      <t>1</t>
    </r>
    <r>
      <rPr>
        <sz val="10"/>
        <color theme="1"/>
        <rFont val="仿宋"/>
        <family val="3"/>
        <charset val="134"/>
      </rPr>
      <t>分；⑤基础数据信息和汇集信息资料准确，</t>
    </r>
    <r>
      <rPr>
        <sz val="10"/>
        <color theme="1"/>
        <rFont val="Times New Roman"/>
        <family val="1"/>
      </rPr>
      <t>1</t>
    </r>
    <r>
      <rPr>
        <sz val="10"/>
        <color theme="1"/>
        <rFont val="仿宋"/>
        <family val="3"/>
        <charset val="134"/>
      </rPr>
      <t>分。</t>
    </r>
  </si>
  <si>
    <r>
      <rPr>
        <sz val="12"/>
        <color theme="1"/>
        <rFont val="仿宋"/>
        <family val="3"/>
        <charset val="134"/>
      </rPr>
      <t>预决算信息是指与部门预算、执行、决算、监督、绩效等管理相关的信息。</t>
    </r>
  </si>
  <si>
    <r>
      <rPr>
        <sz val="12"/>
        <color theme="1"/>
        <rFont val="仿宋"/>
        <family val="3"/>
        <charset val="134"/>
      </rPr>
      <t>信息公开，不扣分</t>
    </r>
  </si>
  <si>
    <r>
      <rPr>
        <sz val="12"/>
        <color theme="1"/>
        <rFont val="仿宋"/>
        <family val="3"/>
        <charset val="134"/>
      </rPr>
      <t>产出及效率</t>
    </r>
  </si>
  <si>
    <r>
      <rPr>
        <sz val="12"/>
        <color theme="1"/>
        <rFont val="仿宋"/>
        <family val="3"/>
        <charset val="134"/>
      </rPr>
      <t>职责履行</t>
    </r>
  </si>
  <si>
    <r>
      <rPr>
        <sz val="12"/>
        <color theme="1"/>
        <rFont val="仿宋"/>
        <family val="3"/>
        <charset val="134"/>
      </rPr>
      <t>实际完成率</t>
    </r>
  </si>
  <si>
    <r>
      <rPr>
        <sz val="12"/>
        <rFont val="仿宋"/>
        <family val="3"/>
        <charset val="134"/>
      </rPr>
      <t>部门履行职责而实际完成工作数与计划工作数的比率，用以反映和考核部门履职工作任务目标的实现程度。</t>
    </r>
  </si>
  <si>
    <r>
      <rPr>
        <sz val="12"/>
        <rFont val="仿宋"/>
        <family val="3"/>
        <charset val="134"/>
      </rPr>
      <t>实际完成率＝</t>
    </r>
    <r>
      <rPr>
        <sz val="12"/>
        <rFont val="Times New Roman"/>
        <family val="1"/>
      </rPr>
      <t>(</t>
    </r>
    <r>
      <rPr>
        <sz val="12"/>
        <rFont val="仿宋"/>
        <family val="3"/>
        <charset val="134"/>
      </rPr>
      <t>实际完成工作数</t>
    </r>
    <r>
      <rPr>
        <sz val="12"/>
        <rFont val="Times New Roman"/>
        <family val="1"/>
      </rPr>
      <t>/</t>
    </r>
    <r>
      <rPr>
        <sz val="12"/>
        <rFont val="仿宋"/>
        <family val="3"/>
        <charset val="134"/>
      </rPr>
      <t>计划工作数</t>
    </r>
    <r>
      <rPr>
        <sz val="12"/>
        <rFont val="Times New Roman"/>
        <family val="1"/>
      </rPr>
      <t>)*100%,</t>
    </r>
    <r>
      <rPr>
        <sz val="12"/>
        <rFont val="仿宋"/>
        <family val="3"/>
        <charset val="134"/>
      </rPr>
      <t>以年度绩效目标完成情况计算分析</t>
    </r>
  </si>
  <si>
    <r>
      <rPr>
        <sz val="12"/>
        <rFont val="仿宋"/>
        <family val="3"/>
        <charset val="134"/>
      </rPr>
      <t>年度综合目标完成率</t>
    </r>
    <r>
      <rPr>
        <sz val="12"/>
        <rFont val="Times New Roman"/>
        <family val="1"/>
      </rPr>
      <t>100%</t>
    </r>
  </si>
  <si>
    <r>
      <rPr>
        <sz val="12"/>
        <color theme="1"/>
        <rFont val="仿宋"/>
        <family val="3"/>
        <charset val="134"/>
      </rPr>
      <t>履职效益</t>
    </r>
  </si>
  <si>
    <r>
      <rPr>
        <sz val="12"/>
        <color theme="1"/>
        <rFont val="仿宋"/>
        <family val="3"/>
        <charset val="134"/>
      </rPr>
      <t>经济效益</t>
    </r>
  </si>
  <si>
    <r>
      <rPr>
        <sz val="12"/>
        <color theme="1"/>
        <rFont val="仿宋"/>
        <family val="3"/>
        <charset val="134"/>
      </rPr>
      <t>是否达到预期经济效益目标，按绩效目标完成程度评分</t>
    </r>
  </si>
  <si>
    <r>
      <rPr>
        <sz val="12"/>
        <color theme="1"/>
        <rFont val="仿宋"/>
        <family val="3"/>
        <charset val="134"/>
      </rPr>
      <t>按绩效目标完成程度评分</t>
    </r>
  </si>
  <si>
    <r>
      <rPr>
        <sz val="12"/>
        <color theme="1"/>
        <rFont val="仿宋"/>
        <family val="3"/>
        <charset val="134"/>
      </rPr>
      <t>年度土地出让收入</t>
    </r>
    <r>
      <rPr>
        <sz val="12"/>
        <color theme="1"/>
        <rFont val="Times New Roman"/>
        <family val="1"/>
      </rPr>
      <t>13.49</t>
    </r>
    <r>
      <rPr>
        <sz val="12"/>
        <color theme="1"/>
        <rFont val="仿宋"/>
        <family val="3"/>
        <charset val="134"/>
      </rPr>
      <t>亿，完成了预期目标，经济效益好</t>
    </r>
  </si>
  <si>
    <r>
      <rPr>
        <sz val="12"/>
        <color theme="1"/>
        <rFont val="仿宋"/>
        <family val="3"/>
        <charset val="134"/>
      </rPr>
      <t>社会效益</t>
    </r>
  </si>
  <si>
    <r>
      <rPr>
        <sz val="12"/>
        <color theme="1"/>
        <rFont val="仿宋"/>
        <family val="3"/>
        <charset val="134"/>
      </rPr>
      <t>是否达到预期社会效益目标，按绩效目标完成程度评分</t>
    </r>
  </si>
  <si>
    <r>
      <rPr>
        <sz val="12"/>
        <color theme="1"/>
        <rFont val="仿宋"/>
        <family val="3"/>
        <charset val="134"/>
      </rPr>
      <t>完成了土地供应计划、满足了城市规划用地需要、把常德土地推向全国市场，社会效益好</t>
    </r>
  </si>
  <si>
    <r>
      <rPr>
        <sz val="12"/>
        <color theme="1"/>
        <rFont val="仿宋"/>
        <family val="3"/>
        <charset val="134"/>
      </rPr>
      <t>行政效能</t>
    </r>
  </si>
  <si>
    <r>
      <rPr>
        <sz val="12"/>
        <color theme="1"/>
        <rFont val="仿宋"/>
        <family val="3"/>
        <charset val="134"/>
      </rPr>
      <t>促进部门改进文风会风，加强经费及资产管理，推动网上办事，提高行政效率，降低行政成本效果较好的计</t>
    </r>
    <r>
      <rPr>
        <sz val="12"/>
        <color theme="1"/>
        <rFont val="Times New Roman"/>
        <family val="1"/>
      </rPr>
      <t>6</t>
    </r>
    <r>
      <rPr>
        <sz val="12"/>
        <color theme="1"/>
        <rFont val="仿宋"/>
        <family val="3"/>
        <charset val="134"/>
      </rPr>
      <t>分；一般</t>
    </r>
    <r>
      <rPr>
        <sz val="12"/>
        <color theme="1"/>
        <rFont val="Times New Roman"/>
        <family val="1"/>
      </rPr>
      <t>3</t>
    </r>
    <r>
      <rPr>
        <sz val="12"/>
        <color theme="1"/>
        <rFont val="仿宋"/>
        <family val="3"/>
        <charset val="134"/>
      </rPr>
      <t>分；无效果或者效果不明显</t>
    </r>
    <r>
      <rPr>
        <sz val="12"/>
        <color theme="1"/>
        <rFont val="Times New Roman"/>
        <family val="1"/>
      </rPr>
      <t>0</t>
    </r>
    <r>
      <rPr>
        <sz val="12"/>
        <color theme="1"/>
        <rFont val="仿宋"/>
        <family val="3"/>
        <charset val="134"/>
      </rPr>
      <t>分。</t>
    </r>
  </si>
  <si>
    <r>
      <rPr>
        <sz val="12"/>
        <color theme="1"/>
        <rFont val="仿宋"/>
        <family val="3"/>
        <charset val="134"/>
      </rPr>
      <t>根据部门自评材料评定。</t>
    </r>
  </si>
  <si>
    <r>
      <rPr>
        <sz val="12"/>
        <color theme="1"/>
        <rFont val="仿宋"/>
        <family val="3"/>
        <charset val="134"/>
      </rPr>
      <t>行政效能好</t>
    </r>
  </si>
  <si>
    <r>
      <rPr>
        <sz val="12"/>
        <color theme="1"/>
        <rFont val="仿宋"/>
        <family val="3"/>
        <charset val="134"/>
      </rPr>
      <t>社会公众或服务对象满意度</t>
    </r>
  </si>
  <si>
    <r>
      <t>90%</t>
    </r>
    <r>
      <rPr>
        <sz val="12"/>
        <color theme="1"/>
        <rFont val="仿宋"/>
        <family val="3"/>
        <charset val="134"/>
      </rPr>
      <t>（含）以上计</t>
    </r>
    <r>
      <rPr>
        <sz val="12"/>
        <color theme="1"/>
        <rFont val="Times New Roman"/>
        <family val="1"/>
      </rPr>
      <t>6</t>
    </r>
    <r>
      <rPr>
        <sz val="12"/>
        <color theme="1"/>
        <rFont val="仿宋"/>
        <family val="3"/>
        <charset val="134"/>
      </rPr>
      <t xml:space="preserve">分；
</t>
    </r>
    <r>
      <rPr>
        <sz val="12"/>
        <color theme="1"/>
        <rFont val="Times New Roman"/>
        <family val="1"/>
      </rPr>
      <t>80%</t>
    </r>
    <r>
      <rPr>
        <sz val="12"/>
        <color theme="1"/>
        <rFont val="仿宋"/>
        <family val="3"/>
        <charset val="134"/>
      </rPr>
      <t>（含）</t>
    </r>
    <r>
      <rPr>
        <sz val="12"/>
        <color theme="1"/>
        <rFont val="Times New Roman"/>
        <family val="1"/>
      </rPr>
      <t>-90%</t>
    </r>
    <r>
      <rPr>
        <sz val="12"/>
        <color theme="1"/>
        <rFont val="仿宋"/>
        <family val="3"/>
        <charset val="134"/>
      </rPr>
      <t>，计</t>
    </r>
    <r>
      <rPr>
        <sz val="12"/>
        <color theme="1"/>
        <rFont val="Times New Roman"/>
        <family val="1"/>
      </rPr>
      <t>4</t>
    </r>
    <r>
      <rPr>
        <sz val="12"/>
        <color theme="1"/>
        <rFont val="仿宋"/>
        <family val="3"/>
        <charset val="134"/>
      </rPr>
      <t xml:space="preserve">分；
</t>
    </r>
    <r>
      <rPr>
        <sz val="12"/>
        <color theme="1"/>
        <rFont val="Times New Roman"/>
        <family val="1"/>
      </rPr>
      <t>70%</t>
    </r>
    <r>
      <rPr>
        <sz val="12"/>
        <color theme="1"/>
        <rFont val="仿宋"/>
        <family val="3"/>
        <charset val="134"/>
      </rPr>
      <t>（含）</t>
    </r>
    <r>
      <rPr>
        <sz val="12"/>
        <color theme="1"/>
        <rFont val="Times New Roman"/>
        <family val="1"/>
      </rPr>
      <t>-80%</t>
    </r>
    <r>
      <rPr>
        <sz val="12"/>
        <color theme="1"/>
        <rFont val="仿宋"/>
        <family val="3"/>
        <charset val="134"/>
      </rPr>
      <t>，计</t>
    </r>
    <r>
      <rPr>
        <sz val="12"/>
        <color theme="1"/>
        <rFont val="Times New Roman"/>
        <family val="1"/>
      </rPr>
      <t>2</t>
    </r>
    <r>
      <rPr>
        <sz val="12"/>
        <color theme="1"/>
        <rFont val="仿宋"/>
        <family val="3"/>
        <charset val="134"/>
      </rPr>
      <t>分；
低于</t>
    </r>
    <r>
      <rPr>
        <sz val="12"/>
        <color theme="1"/>
        <rFont val="Times New Roman"/>
        <family val="1"/>
      </rPr>
      <t>70%</t>
    </r>
    <r>
      <rPr>
        <sz val="12"/>
        <color theme="1"/>
        <rFont val="仿宋"/>
        <family val="3"/>
        <charset val="134"/>
      </rPr>
      <t>计</t>
    </r>
    <r>
      <rPr>
        <sz val="12"/>
        <color theme="1"/>
        <rFont val="Times New Roman"/>
        <family val="1"/>
      </rPr>
      <t>0</t>
    </r>
    <r>
      <rPr>
        <sz val="12"/>
        <color theme="1"/>
        <rFont val="仿宋"/>
        <family val="3"/>
        <charset val="134"/>
      </rPr>
      <t>分。</t>
    </r>
  </si>
  <si>
    <r>
      <rPr>
        <sz val="12"/>
        <color theme="1"/>
        <rFont val="仿宋"/>
        <family val="3"/>
        <charset val="134"/>
      </rPr>
      <t>社会公众或服务对象是指部门（单位）履行职责而影响到的部门、群体或个人，一般采取社会调查的方式。</t>
    </r>
  </si>
  <si>
    <r>
      <rPr>
        <sz val="12"/>
        <rFont val="仿宋"/>
        <family val="3"/>
        <charset val="134"/>
      </rPr>
      <t>本项目非直接服务于社会公众或社会群体，经向主财政局管科室综合科和主管部门市国土资源局调查了解，综合满意度</t>
    </r>
    <r>
      <rPr>
        <sz val="12"/>
        <rFont val="Times New Roman"/>
        <family val="1"/>
      </rPr>
      <t>95%</t>
    </r>
    <r>
      <rPr>
        <sz val="12"/>
        <rFont val="仿宋"/>
        <family val="3"/>
        <charset val="134"/>
      </rPr>
      <t>。</t>
    </r>
  </si>
  <si>
    <r>
      <rPr>
        <sz val="12"/>
        <color theme="1"/>
        <rFont val="仿宋"/>
        <family val="3"/>
        <charset val="134"/>
      </rPr>
      <t>合计</t>
    </r>
  </si>
  <si>
    <r>
      <rPr>
        <sz val="12"/>
        <color indexed="8"/>
        <rFont val="仿宋"/>
        <family val="3"/>
        <charset val="134"/>
      </rPr>
      <t>为了全面了解常德市国土资源储备中心整体工作的社会效果，请您如实填写以下问卷</t>
    </r>
    <r>
      <rPr>
        <sz val="12"/>
        <color indexed="8"/>
        <rFont val="Times New Roman"/>
        <family val="1"/>
      </rPr>
      <t>,</t>
    </r>
    <r>
      <rPr>
        <sz val="12"/>
        <color indexed="8"/>
        <rFont val="仿宋"/>
        <family val="3"/>
        <charset val="134"/>
      </rPr>
      <t>在相应选项方框内给予评价打分。感谢您的参与</t>
    </r>
    <r>
      <rPr>
        <sz val="12"/>
        <color indexed="8"/>
        <rFont val="Times New Roman"/>
        <family val="1"/>
      </rPr>
      <t>!</t>
    </r>
  </si>
  <si>
    <r>
      <rPr>
        <b/>
        <sz val="12"/>
        <color indexed="8"/>
        <rFont val="仿宋"/>
        <family val="3"/>
        <charset val="134"/>
      </rPr>
      <t>项目名称</t>
    </r>
  </si>
  <si>
    <r>
      <rPr>
        <b/>
        <sz val="12"/>
        <color indexed="8"/>
        <rFont val="仿宋"/>
        <family val="3"/>
        <charset val="134"/>
      </rPr>
      <t>对该项目的满意程度</t>
    </r>
  </si>
  <si>
    <r>
      <rPr>
        <b/>
        <sz val="12"/>
        <color indexed="8"/>
        <rFont val="仿宋"/>
        <family val="3"/>
        <charset val="134"/>
      </rPr>
      <t>备注</t>
    </r>
  </si>
  <si>
    <r>
      <rPr>
        <b/>
        <sz val="12"/>
        <color indexed="8"/>
        <rFont val="仿宋"/>
        <family val="3"/>
        <charset val="134"/>
      </rPr>
      <t>不满意</t>
    </r>
  </si>
  <si>
    <r>
      <rPr>
        <b/>
        <sz val="12"/>
        <color indexed="8"/>
        <rFont val="仿宋"/>
        <family val="3"/>
        <charset val="134"/>
      </rPr>
      <t>一般</t>
    </r>
  </si>
  <si>
    <r>
      <rPr>
        <b/>
        <sz val="12"/>
        <color indexed="8"/>
        <rFont val="仿宋"/>
        <family val="3"/>
        <charset val="134"/>
      </rPr>
      <t>满意</t>
    </r>
  </si>
  <si>
    <r>
      <rPr>
        <b/>
        <sz val="12"/>
        <color indexed="8"/>
        <rFont val="仿宋"/>
        <family val="3"/>
        <charset val="134"/>
      </rPr>
      <t>非常满意</t>
    </r>
  </si>
  <si>
    <r>
      <t>[69</t>
    </r>
    <r>
      <rPr>
        <b/>
        <sz val="9"/>
        <color indexed="8"/>
        <rFont val="仿宋"/>
        <family val="3"/>
        <charset val="134"/>
      </rPr>
      <t>分以下</t>
    </r>
    <r>
      <rPr>
        <b/>
        <sz val="9"/>
        <color indexed="8"/>
        <rFont val="Times New Roman"/>
        <family val="1"/>
      </rPr>
      <t>]</t>
    </r>
  </si>
  <si>
    <r>
      <t>[70-79</t>
    </r>
    <r>
      <rPr>
        <b/>
        <sz val="9"/>
        <color indexed="8"/>
        <rFont val="仿宋"/>
        <family val="3"/>
        <charset val="134"/>
      </rPr>
      <t>分</t>
    </r>
    <r>
      <rPr>
        <b/>
        <sz val="9"/>
        <color indexed="8"/>
        <rFont val="Times New Roman"/>
        <family val="1"/>
      </rPr>
      <t>]</t>
    </r>
  </si>
  <si>
    <r>
      <t>[90-100</t>
    </r>
    <r>
      <rPr>
        <b/>
        <sz val="9"/>
        <color indexed="8"/>
        <rFont val="仿宋"/>
        <family val="3"/>
        <charset val="134"/>
      </rPr>
      <t>分</t>
    </r>
    <r>
      <rPr>
        <b/>
        <sz val="9"/>
        <color indexed="8"/>
        <rFont val="Times New Roman"/>
        <family val="1"/>
      </rPr>
      <t>]</t>
    </r>
  </si>
  <si>
    <r>
      <rPr>
        <sz val="12"/>
        <color indexed="8"/>
        <rFont val="仿宋"/>
        <family val="3"/>
        <charset val="134"/>
      </rPr>
      <t>土地收储计划</t>
    </r>
  </si>
  <si>
    <r>
      <rPr>
        <sz val="12"/>
        <color indexed="8"/>
        <rFont val="仿宋"/>
        <family val="3"/>
        <charset val="134"/>
      </rPr>
      <t>本项目非直接服务于社会公众或社会群体，经向主财政局管科室综合科和主管部门市国土资源局调查了解，综合满意度</t>
    </r>
    <r>
      <rPr>
        <sz val="12"/>
        <color indexed="8"/>
        <rFont val="Times New Roman"/>
        <family val="1"/>
      </rPr>
      <t>95%</t>
    </r>
    <r>
      <rPr>
        <sz val="12"/>
        <color indexed="8"/>
        <rFont val="仿宋"/>
        <family val="3"/>
        <charset val="134"/>
      </rPr>
      <t>。</t>
    </r>
  </si>
  <si>
    <r>
      <rPr>
        <sz val="12"/>
        <color indexed="8"/>
        <rFont val="仿宋"/>
        <family val="3"/>
        <charset val="134"/>
      </rPr>
      <t>土地收储成本控制</t>
    </r>
  </si>
  <si>
    <r>
      <rPr>
        <sz val="12"/>
        <color indexed="8"/>
        <rFont val="仿宋"/>
        <family val="3"/>
        <charset val="134"/>
      </rPr>
      <t>协调征地拆迁</t>
    </r>
  </si>
  <si>
    <r>
      <rPr>
        <sz val="12"/>
        <color indexed="8"/>
        <rFont val="仿宋"/>
        <family val="3"/>
        <charset val="134"/>
      </rPr>
      <t>出让土地相关工作</t>
    </r>
  </si>
  <si>
    <r>
      <rPr>
        <sz val="12"/>
        <color indexed="8"/>
        <rFont val="仿宋"/>
        <family val="3"/>
        <charset val="134"/>
      </rPr>
      <t>出让土地收益</t>
    </r>
  </si>
  <si>
    <r>
      <rPr>
        <sz val="12"/>
        <color indexed="8"/>
        <rFont val="仿宋"/>
        <family val="3"/>
        <charset val="134"/>
      </rPr>
      <t>资金运作与调度</t>
    </r>
  </si>
  <si>
    <r>
      <rPr>
        <sz val="12"/>
        <color indexed="8"/>
        <rFont val="仿宋"/>
        <family val="3"/>
        <charset val="134"/>
      </rPr>
      <t>其他</t>
    </r>
  </si>
  <si>
    <r>
      <rPr>
        <b/>
        <sz val="12"/>
        <color indexed="8"/>
        <rFont val="仿宋"/>
        <family val="3"/>
        <charset val="134"/>
      </rPr>
      <t>综合评价得分</t>
    </r>
  </si>
  <si>
    <r>
      <t xml:space="preserve">    </t>
    </r>
    <r>
      <rPr>
        <sz val="12"/>
        <color indexed="8"/>
        <rFont val="仿宋"/>
        <family val="3"/>
        <charset val="134"/>
      </rPr>
      <t>服务对象对项目的综合评价：</t>
    </r>
    <r>
      <rPr>
        <sz val="12"/>
        <color indexed="8"/>
        <rFont val="Times New Roman"/>
        <family val="1"/>
      </rPr>
      <t xml:space="preserve">   </t>
    </r>
    <r>
      <rPr>
        <sz val="12"/>
        <color indexed="8"/>
        <rFont val="仿宋"/>
        <family val="3"/>
        <charset val="134"/>
      </rPr>
      <t>非常满意</t>
    </r>
  </si>
  <si>
    <r>
      <rPr>
        <sz val="12"/>
        <color indexed="8"/>
        <rFont val="仿宋"/>
        <family val="3"/>
        <charset val="134"/>
      </rPr>
      <t>一：常德市国土资源储备中心的工作成效</t>
    </r>
  </si>
  <si>
    <r>
      <rPr>
        <sz val="12"/>
        <color indexed="8"/>
        <rFont val="仿宋"/>
        <family val="3"/>
        <charset val="134"/>
      </rPr>
      <t>很好地完成了</t>
    </r>
    <r>
      <rPr>
        <sz val="12"/>
        <color indexed="8"/>
        <rFont val="Times New Roman"/>
        <family val="1"/>
      </rPr>
      <t>2016</t>
    </r>
    <r>
      <rPr>
        <sz val="12"/>
        <color indexed="8"/>
        <rFont val="仿宋"/>
        <family val="3"/>
        <charset val="134"/>
      </rPr>
      <t>年目标工作任务，实现土地出让净收益</t>
    </r>
    <r>
      <rPr>
        <sz val="12"/>
        <color indexed="8"/>
        <rFont val="Times New Roman"/>
        <family val="1"/>
      </rPr>
      <t>13.49</t>
    </r>
    <r>
      <rPr>
        <sz val="12"/>
        <color indexed="8"/>
        <rFont val="仿宋"/>
        <family val="3"/>
        <charset val="134"/>
      </rPr>
      <t>亿，增加了市本级财政收入；全年供应土地</t>
    </r>
    <r>
      <rPr>
        <sz val="12"/>
        <color indexed="8"/>
        <rFont val="Times New Roman"/>
        <family val="1"/>
      </rPr>
      <t>2159.87</t>
    </r>
    <r>
      <rPr>
        <sz val="12"/>
        <color indexed="8"/>
        <rFont val="仿宋"/>
        <family val="3"/>
        <charset val="134"/>
      </rPr>
      <t>亩，满足了本市产业结构和建设规划发展用地需要。</t>
    </r>
  </si>
  <si>
    <r>
      <rPr>
        <sz val="12"/>
        <color indexed="8"/>
        <rFont val="仿宋"/>
        <family val="3"/>
        <charset val="134"/>
      </rPr>
      <t>二、常德市国土资源储备中心存在的主要问题及建议</t>
    </r>
  </si>
  <si>
    <t>2016年常德市国土资源储备中心整体收支预算执行情况表</t>
    <phoneticPr fontId="42" type="noConversion"/>
  </si>
  <si>
    <t>2016年常德市国土资源储备中心整体支出绩效评价指标表</t>
    <phoneticPr fontId="42" type="noConversion"/>
  </si>
</sst>
</file>

<file path=xl/styles.xml><?xml version="1.0" encoding="utf-8"?>
<styleSheet xmlns="http://schemas.openxmlformats.org/spreadsheetml/2006/main">
  <numFmts count="5">
    <numFmt numFmtId="43" formatCode="_ * #,##0.00_ ;_ * \-#,##0.00_ ;_ * &quot;-&quot;??_ ;_ @_ "/>
    <numFmt numFmtId="176" formatCode="_ * #,##0.00_ ;_ * \-#,##0.00_ ;_ * &quot;-&quot;??.00_ ;_ @_ "/>
    <numFmt numFmtId="177" formatCode="_ * #,##0_ ;_ * \-#,##0_ ;_ * &quot;-&quot;??_ ;_ @_ "/>
    <numFmt numFmtId="178" formatCode="0.00_ "/>
    <numFmt numFmtId="179" formatCode="_ * #,##0.0000_ ;_ * \-#,##0.0000_ ;_ * &quot;-&quot;??_ ;_ @_ "/>
  </numFmts>
  <fonts count="79">
    <font>
      <sz val="11"/>
      <color theme="1"/>
      <name val="宋体"/>
      <charset val="134"/>
      <scheme val="minor"/>
    </font>
    <font>
      <b/>
      <sz val="10.5"/>
      <color theme="1"/>
      <name val="仿宋"/>
      <family val="3"/>
      <charset val="134"/>
    </font>
    <font>
      <b/>
      <sz val="12"/>
      <color theme="1"/>
      <name val="仿宋"/>
      <family val="3"/>
      <charset val="134"/>
    </font>
    <font>
      <b/>
      <sz val="10.5"/>
      <color theme="1"/>
      <name val="Times New Roman"/>
      <family val="1"/>
    </font>
    <font>
      <sz val="10.5"/>
      <color theme="1"/>
      <name val="仿宋"/>
      <family val="3"/>
      <charset val="134"/>
    </font>
    <font>
      <sz val="9"/>
      <color theme="1"/>
      <name val="仿宋"/>
      <family val="3"/>
      <charset val="134"/>
    </font>
    <font>
      <sz val="11"/>
      <color theme="1"/>
      <name val="Times New Roman"/>
      <family val="1"/>
    </font>
    <font>
      <sz val="12"/>
      <color theme="1"/>
      <name val="仿宋"/>
      <family val="3"/>
      <charset val="134"/>
    </font>
    <font>
      <sz val="11"/>
      <color theme="1"/>
      <name val="仿宋"/>
      <family val="3"/>
      <charset val="134"/>
    </font>
    <font>
      <b/>
      <sz val="9"/>
      <color theme="1"/>
      <name val="Times New Roman"/>
      <family val="1"/>
    </font>
    <font>
      <b/>
      <sz val="12"/>
      <color indexed="8"/>
      <name val="宋体"/>
      <family val="3"/>
      <charset val="134"/>
    </font>
    <font>
      <sz val="10"/>
      <color indexed="8"/>
      <name val="楷体_GB2312"/>
      <family val="3"/>
      <charset val="134"/>
    </font>
    <font>
      <sz val="12"/>
      <color indexed="8"/>
      <name val="仿宋_GB2312"/>
      <family val="3"/>
      <charset val="134"/>
    </font>
    <font>
      <b/>
      <sz val="12"/>
      <color indexed="8"/>
      <name val="仿宋_GB2312"/>
      <family val="3"/>
      <charset val="134"/>
    </font>
    <font>
      <sz val="12"/>
      <color indexed="8"/>
      <name val="楷体_GB2312"/>
      <family val="3"/>
      <charset val="134"/>
    </font>
    <font>
      <b/>
      <sz val="12"/>
      <color indexed="8"/>
      <name val="华文行楷"/>
      <family val="3"/>
      <charset val="134"/>
    </font>
    <font>
      <sz val="12"/>
      <name val="宋体"/>
      <family val="3"/>
      <charset val="134"/>
    </font>
    <font>
      <sz val="12"/>
      <color theme="1"/>
      <name val="宋体"/>
      <family val="3"/>
      <charset val="134"/>
      <scheme val="minor"/>
    </font>
    <font>
      <b/>
      <sz val="12"/>
      <name val="宋体"/>
      <family val="3"/>
      <charset val="134"/>
    </font>
    <font>
      <b/>
      <sz val="16"/>
      <name val="宋体"/>
      <family val="3"/>
      <charset val="134"/>
    </font>
    <font>
      <sz val="10"/>
      <name val="宋体"/>
      <family val="3"/>
      <charset val="134"/>
    </font>
    <font>
      <sz val="9"/>
      <name val="宋体"/>
      <family val="3"/>
      <charset val="134"/>
    </font>
    <font>
      <sz val="12"/>
      <color theme="1"/>
      <name val="宋体"/>
      <family val="3"/>
      <charset val="134"/>
    </font>
    <font>
      <sz val="12"/>
      <color rgb="FFFF0000"/>
      <name val="宋体"/>
      <family val="3"/>
      <charset val="134"/>
      <scheme val="minor"/>
    </font>
    <font>
      <sz val="12"/>
      <color rgb="FFFF0000"/>
      <name val="宋体"/>
      <family val="3"/>
      <charset val="134"/>
    </font>
    <font>
      <sz val="9"/>
      <color theme="1"/>
      <name val="宋体"/>
      <family val="3"/>
      <charset val="134"/>
      <scheme val="minor"/>
    </font>
    <font>
      <sz val="11"/>
      <name val="宋体"/>
      <family val="3"/>
      <charset val="134"/>
    </font>
    <font>
      <sz val="11"/>
      <color rgb="FFFF0000"/>
      <name val="宋体"/>
      <family val="3"/>
      <charset val="134"/>
      <scheme val="minor"/>
    </font>
    <font>
      <sz val="11"/>
      <color theme="1"/>
      <name val="宋体"/>
      <family val="3"/>
      <charset val="134"/>
      <scheme val="minor"/>
    </font>
    <font>
      <sz val="11"/>
      <color theme="1"/>
      <name val="Tahoma"/>
      <family val="2"/>
    </font>
    <font>
      <sz val="10"/>
      <color rgb="FFFF0000"/>
      <name val="宋体"/>
      <family val="3"/>
      <charset val="134"/>
    </font>
    <font>
      <sz val="18"/>
      <name val="宋体"/>
      <family val="3"/>
      <charset val="134"/>
    </font>
    <font>
      <b/>
      <sz val="12"/>
      <color theme="1"/>
      <name val="宋体"/>
      <family val="3"/>
      <charset val="134"/>
      <scheme val="minor"/>
    </font>
    <font>
      <b/>
      <sz val="16"/>
      <color theme="1"/>
      <name val="宋体"/>
      <family val="3"/>
      <charset val="134"/>
      <scheme val="minor"/>
    </font>
    <font>
      <b/>
      <sz val="20"/>
      <color indexed="8"/>
      <name val="楷体_GB2312"/>
      <family val="3"/>
      <charset val="134"/>
    </font>
    <font>
      <b/>
      <sz val="12"/>
      <color indexed="8"/>
      <name val="楷体_GB2312"/>
      <family val="3"/>
      <charset val="134"/>
    </font>
    <font>
      <b/>
      <sz val="9"/>
      <color indexed="8"/>
      <name val="楷体_GB2312"/>
      <family val="3"/>
      <charset val="134"/>
    </font>
    <font>
      <sz val="12"/>
      <color indexed="8"/>
      <name val="黑体"/>
      <family val="3"/>
      <charset val="134"/>
    </font>
    <font>
      <sz val="11"/>
      <color indexed="8"/>
      <name val="仿宋_GB2312"/>
      <family val="3"/>
      <charset val="134"/>
    </font>
    <font>
      <sz val="11"/>
      <name val="宋体"/>
      <family val="3"/>
      <charset val="134"/>
      <scheme val="minor"/>
    </font>
    <font>
      <b/>
      <sz val="11"/>
      <color indexed="8"/>
      <name val="宋体"/>
      <family val="3"/>
      <charset val="134"/>
    </font>
    <font>
      <b/>
      <sz val="12"/>
      <color indexed="8"/>
      <name val="宋体"/>
      <family val="3"/>
      <charset val="134"/>
      <scheme val="major"/>
    </font>
    <font>
      <sz val="9"/>
      <name val="宋体"/>
      <family val="3"/>
      <charset val="134"/>
      <scheme val="minor"/>
    </font>
    <font>
      <sz val="9"/>
      <name val="宋体"/>
      <family val="3"/>
      <charset val="134"/>
      <scheme val="minor"/>
    </font>
    <font>
      <sz val="12"/>
      <name val="仿宋"/>
      <family val="3"/>
      <charset val="134"/>
    </font>
    <font>
      <sz val="10"/>
      <color theme="1"/>
      <name val="仿宋"/>
      <family val="3"/>
      <charset val="134"/>
    </font>
    <font>
      <sz val="11"/>
      <name val="仿宋"/>
      <family val="3"/>
      <charset val="134"/>
    </font>
    <font>
      <sz val="12"/>
      <color indexed="8"/>
      <name val="仿宋"/>
      <family val="3"/>
      <charset val="134"/>
    </font>
    <font>
      <sz val="12"/>
      <color rgb="FF000000"/>
      <name val="仿宋"/>
      <family val="3"/>
      <charset val="134"/>
    </font>
    <font>
      <sz val="9"/>
      <color indexed="8"/>
      <name val="仿宋"/>
      <family val="3"/>
      <charset val="134"/>
    </font>
    <font>
      <sz val="10"/>
      <color indexed="8"/>
      <name val="仿宋"/>
      <family val="3"/>
      <charset val="134"/>
    </font>
    <font>
      <sz val="12"/>
      <color indexed="8"/>
      <name val="Times New Roman"/>
      <family val="1"/>
    </font>
    <font>
      <sz val="11"/>
      <name val="Times New Roman"/>
      <family val="1"/>
    </font>
    <font>
      <sz val="11"/>
      <color indexed="8"/>
      <name val="Times New Roman"/>
      <family val="1"/>
    </font>
    <font>
      <sz val="12"/>
      <name val="Times New Roman"/>
      <family val="1"/>
    </font>
    <font>
      <sz val="12"/>
      <color rgb="FF000000"/>
      <name val="Times New Roman"/>
      <family val="1"/>
    </font>
    <font>
      <sz val="9"/>
      <color indexed="8"/>
      <name val="Times New Roman"/>
      <family val="1"/>
    </font>
    <font>
      <sz val="10"/>
      <color indexed="8"/>
      <name val="Times New Roman"/>
      <family val="1"/>
    </font>
    <font>
      <b/>
      <sz val="11"/>
      <color indexed="8"/>
      <name val="仿宋"/>
      <family val="3"/>
      <charset val="134"/>
    </font>
    <font>
      <b/>
      <sz val="11"/>
      <color theme="1"/>
      <name val="仿宋"/>
      <family val="3"/>
      <charset val="134"/>
    </font>
    <font>
      <b/>
      <sz val="10"/>
      <color indexed="8"/>
      <name val="仿宋"/>
      <family val="3"/>
      <charset val="134"/>
    </font>
    <font>
      <sz val="10"/>
      <color theme="1"/>
      <name val="Times New Roman"/>
      <family val="1"/>
    </font>
    <font>
      <b/>
      <sz val="11"/>
      <color indexed="8"/>
      <name val="Times New Roman"/>
      <family val="1"/>
    </font>
    <font>
      <b/>
      <sz val="11"/>
      <color theme="1"/>
      <name val="Times New Roman"/>
      <family val="1"/>
    </font>
    <font>
      <b/>
      <sz val="10"/>
      <color indexed="8"/>
      <name val="Times New Roman"/>
      <family val="1"/>
    </font>
    <font>
      <sz val="16"/>
      <color indexed="8"/>
      <name val="方正小标宋简体"/>
      <family val="4"/>
      <charset val="134"/>
    </font>
    <font>
      <sz val="16"/>
      <color theme="1"/>
      <name val="方正小标宋简体"/>
      <family val="4"/>
      <charset val="134"/>
    </font>
    <font>
      <sz val="16"/>
      <name val="方正小标宋简体"/>
      <family val="4"/>
      <charset val="134"/>
    </font>
    <font>
      <sz val="9"/>
      <name val="仿宋"/>
      <family val="3"/>
      <charset val="134"/>
    </font>
    <font>
      <sz val="10"/>
      <name val="仿宋"/>
      <family val="3"/>
      <charset val="134"/>
    </font>
    <font>
      <sz val="12"/>
      <color rgb="FFFF0000"/>
      <name val="仿宋"/>
      <family val="3"/>
      <charset val="134"/>
    </font>
    <font>
      <sz val="12"/>
      <color theme="1"/>
      <name val="Times New Roman"/>
      <family val="1"/>
    </font>
    <font>
      <sz val="9"/>
      <name val="Times New Roman"/>
      <family val="1"/>
    </font>
    <font>
      <sz val="10"/>
      <name val="Times New Roman"/>
      <family val="1"/>
    </font>
    <font>
      <sz val="12"/>
      <color rgb="FFFF0000"/>
      <name val="Times New Roman"/>
      <family val="1"/>
    </font>
    <font>
      <b/>
      <sz val="12"/>
      <color indexed="8"/>
      <name val="仿宋"/>
      <family val="3"/>
      <charset val="134"/>
    </font>
    <font>
      <b/>
      <sz val="9"/>
      <color indexed="8"/>
      <name val="仿宋"/>
      <family val="3"/>
      <charset val="134"/>
    </font>
    <font>
      <b/>
      <sz val="12"/>
      <color indexed="8"/>
      <name val="Times New Roman"/>
      <family val="1"/>
    </font>
    <font>
      <b/>
      <sz val="9"/>
      <color indexed="8"/>
      <name val="Times New Roman"/>
      <family val="1"/>
    </font>
  </fonts>
  <fills count="4">
    <fill>
      <patternFill patternType="none"/>
    </fill>
    <fill>
      <patternFill patternType="gray125"/>
    </fill>
    <fill>
      <patternFill patternType="solid">
        <fgColor rgb="FFFFFF00"/>
        <bgColor indexed="64"/>
      </patternFill>
    </fill>
    <fill>
      <patternFill patternType="solid">
        <fgColor indexed="43"/>
        <bgColor indexed="64"/>
      </patternFill>
    </fill>
  </fills>
  <borders count="23">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96">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0"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43" fontId="20" fillId="0" borderId="0" applyFont="0" applyFill="0" applyBorder="0" applyAlignment="0" applyProtection="0"/>
  </cellStyleXfs>
  <cellXfs count="700">
    <xf numFmtId="0" fontId="0" fillId="0" borderId="0" xfId="0">
      <alignment vertical="center"/>
    </xf>
    <xf numFmtId="10" fontId="0" fillId="0" borderId="0" xfId="5" applyNumberFormat="1" applyFo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3" xfId="0" applyBorder="1">
      <alignment vertical="center"/>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10" fontId="9" fillId="0" borderId="5" xfId="5" applyNumberFormat="1" applyFont="1" applyBorder="1" applyAlignment="1">
      <alignment horizontal="center" vertical="center" wrapText="1"/>
    </xf>
    <xf numFmtId="10" fontId="8" fillId="0" borderId="5" xfId="5" applyNumberFormat="1" applyFont="1" applyBorder="1" applyAlignment="1">
      <alignment horizontal="center" vertical="center" wrapText="1"/>
    </xf>
    <xf numFmtId="0" fontId="10" fillId="0" borderId="0" xfId="0" applyFont="1" applyAlignment="1">
      <alignment horizontal="justify" vertical="center"/>
    </xf>
    <xf numFmtId="0" fontId="14" fillId="0" borderId="0" xfId="0" applyFont="1" applyBorder="1" applyAlignment="1">
      <alignment horizontal="left"/>
    </xf>
    <xf numFmtId="0" fontId="15" fillId="0" borderId="0" xfId="0" applyFont="1" applyBorder="1" applyAlignment="1">
      <alignment horizontal="center"/>
    </xf>
    <xf numFmtId="0" fontId="16" fillId="0" borderId="0" xfId="22" applyFont="1" applyBorder="1"/>
    <xf numFmtId="0" fontId="16" fillId="0" borderId="0" xfId="22" applyFont="1" applyAlignment="1">
      <alignment horizontal="center" vertical="center"/>
    </xf>
    <xf numFmtId="0" fontId="16" fillId="0" borderId="0" xfId="22" applyFont="1" applyAlignment="1">
      <alignment vertical="center"/>
    </xf>
    <xf numFmtId="0" fontId="16" fillId="0" borderId="0" xfId="22" applyFont="1" applyAlignment="1">
      <alignment vertical="center" wrapText="1"/>
    </xf>
    <xf numFmtId="43" fontId="17" fillId="0" borderId="0" xfId="95" applyFont="1" applyAlignment="1">
      <alignment vertical="center"/>
    </xf>
    <xf numFmtId="43" fontId="17" fillId="0" borderId="0" xfId="95" applyFont="1" applyAlignment="1">
      <alignment horizontal="center" vertical="center"/>
    </xf>
    <xf numFmtId="43" fontId="17" fillId="0" borderId="0" xfId="95" applyFont="1" applyFill="1" applyAlignment="1">
      <alignment horizontal="center" vertical="center"/>
    </xf>
    <xf numFmtId="43" fontId="16" fillId="0" borderId="0" xfId="5" applyFont="1" applyFill="1" applyBorder="1" applyAlignment="1" applyProtection="1">
      <alignment vertical="center"/>
    </xf>
    <xf numFmtId="43" fontId="16" fillId="0" borderId="0" xfId="5" applyNumberFormat="1" applyFont="1" applyFill="1" applyBorder="1" applyAlignment="1" applyProtection="1">
      <alignment vertical="center"/>
    </xf>
    <xf numFmtId="0" fontId="16" fillId="0" borderId="0" xfId="22" applyFont="1"/>
    <xf numFmtId="43" fontId="16" fillId="0" borderId="0" xfId="5" applyFont="1" applyFill="1" applyBorder="1" applyAlignment="1" applyProtection="1"/>
    <xf numFmtId="0" fontId="16" fillId="0" borderId="0" xfId="22" applyFont="1" applyBorder="1" applyAlignment="1">
      <alignment vertical="center"/>
    </xf>
    <xf numFmtId="43" fontId="17" fillId="0" borderId="0" xfId="95" applyFont="1" applyBorder="1" applyAlignment="1">
      <alignment vertical="center"/>
    </xf>
    <xf numFmtId="0" fontId="18" fillId="0" borderId="20" xfId="22" applyFont="1" applyBorder="1" applyAlignment="1">
      <alignment horizontal="center" vertical="center"/>
    </xf>
    <xf numFmtId="0" fontId="18" fillId="0" borderId="20" xfId="22" applyFont="1" applyBorder="1" applyAlignment="1">
      <alignment horizontal="center" vertical="center" wrapText="1"/>
    </xf>
    <xf numFmtId="0" fontId="16" fillId="0" borderId="8" xfId="22" applyFont="1" applyBorder="1" applyAlignment="1">
      <alignment horizontal="center" vertical="center"/>
    </xf>
    <xf numFmtId="0" fontId="16" fillId="0" borderId="8" xfId="22" applyFont="1" applyBorder="1" applyAlignment="1">
      <alignment vertical="center"/>
    </xf>
    <xf numFmtId="43" fontId="17" fillId="0" borderId="8" xfId="95" applyFont="1" applyBorder="1" applyAlignment="1">
      <alignment vertical="center"/>
    </xf>
    <xf numFmtId="0" fontId="16" fillId="0" borderId="8" xfId="22" applyFont="1" applyBorder="1" applyAlignment="1">
      <alignment horizontal="center" vertical="center" shrinkToFit="1"/>
    </xf>
    <xf numFmtId="0" fontId="16" fillId="0" borderId="8" xfId="22" applyFont="1" applyBorder="1" applyAlignment="1">
      <alignment vertical="center" shrinkToFit="1"/>
    </xf>
    <xf numFmtId="43" fontId="17" fillId="0" borderId="8" xfId="95" applyFont="1" applyBorder="1" applyAlignment="1">
      <alignment vertical="center" shrinkToFit="1"/>
    </xf>
    <xf numFmtId="43" fontId="17" fillId="0" borderId="0" xfId="95" applyFont="1" applyBorder="1" applyAlignment="1">
      <alignment horizontal="center" vertical="center"/>
    </xf>
    <xf numFmtId="43" fontId="17" fillId="0" borderId="0" xfId="95" applyFont="1" applyFill="1" applyBorder="1" applyAlignment="1">
      <alignment horizontal="center" vertical="center"/>
    </xf>
    <xf numFmtId="43" fontId="17" fillId="0" borderId="8" xfId="95" applyFont="1" applyBorder="1" applyAlignment="1">
      <alignment horizontal="center" vertical="center"/>
    </xf>
    <xf numFmtId="43" fontId="17" fillId="0" borderId="8" xfId="95" applyFont="1" applyFill="1" applyBorder="1" applyAlignment="1">
      <alignment horizontal="center" vertical="center"/>
    </xf>
    <xf numFmtId="43" fontId="21" fillId="0" borderId="8" xfId="5" applyFont="1" applyFill="1" applyBorder="1" applyAlignment="1" applyProtection="1">
      <alignment vertical="center" wrapText="1"/>
    </xf>
    <xf numFmtId="43" fontId="20" fillId="0" borderId="8" xfId="5" applyNumberFormat="1" applyFont="1" applyFill="1" applyBorder="1" applyAlignment="1" applyProtection="1">
      <alignment horizontal="center" vertical="center" wrapText="1"/>
    </xf>
    <xf numFmtId="0" fontId="16" fillId="0" borderId="8" xfId="22" applyFont="1" applyBorder="1"/>
    <xf numFmtId="43" fontId="17" fillId="0" borderId="8" xfId="95" applyFont="1" applyBorder="1" applyAlignment="1">
      <alignment horizontal="center" vertical="center" shrinkToFit="1"/>
    </xf>
    <xf numFmtId="14" fontId="16" fillId="0" borderId="9" xfId="37" applyNumberFormat="1" applyFont="1" applyFill="1" applyBorder="1" applyAlignment="1">
      <alignment horizontal="center" vertical="center" wrapText="1"/>
    </xf>
    <xf numFmtId="0" fontId="16" fillId="0" borderId="9" xfId="22" applyFont="1" applyBorder="1" applyAlignment="1">
      <alignment vertical="center" shrinkToFit="1"/>
    </xf>
    <xf numFmtId="43" fontId="16" fillId="0" borderId="9" xfId="5" applyFont="1" applyFill="1" applyBorder="1" applyAlignment="1" applyProtection="1">
      <alignment vertical="center" shrinkToFit="1"/>
    </xf>
    <xf numFmtId="43" fontId="16" fillId="0" borderId="9" xfId="5" applyNumberFormat="1" applyFont="1" applyFill="1" applyBorder="1" applyAlignment="1" applyProtection="1">
      <alignment vertical="center" shrinkToFit="1"/>
    </xf>
    <xf numFmtId="14" fontId="16" fillId="0" borderId="8" xfId="36" applyNumberFormat="1" applyFont="1" applyFill="1" applyBorder="1" applyAlignment="1">
      <alignment horizontal="center" vertical="center" wrapText="1"/>
    </xf>
    <xf numFmtId="43" fontId="16" fillId="0" borderId="8" xfId="5" applyFont="1" applyFill="1" applyBorder="1" applyAlignment="1" applyProtection="1">
      <alignment vertical="center" shrinkToFit="1"/>
    </xf>
    <xf numFmtId="43" fontId="16" fillId="0" borderId="8" xfId="5" applyNumberFormat="1" applyFont="1" applyFill="1" applyBorder="1" applyAlignment="1" applyProtection="1">
      <alignment vertical="center" shrinkToFit="1"/>
    </xf>
    <xf numFmtId="14" fontId="16" fillId="0" borderId="8" xfId="38" applyNumberFormat="1" applyFont="1" applyFill="1" applyBorder="1" applyAlignment="1">
      <alignment horizontal="center" vertical="center" wrapText="1"/>
    </xf>
    <xf numFmtId="14" fontId="16" fillId="0" borderId="8" xfId="9" applyNumberFormat="1" applyFont="1" applyFill="1" applyBorder="1" applyAlignment="1">
      <alignment horizontal="center" vertical="center" wrapText="1"/>
    </xf>
    <xf numFmtId="43" fontId="22" fillId="0" borderId="8" xfId="95" applyFont="1" applyFill="1" applyBorder="1" applyAlignment="1">
      <alignment horizontal="center" vertical="center" shrinkToFit="1"/>
    </xf>
    <xf numFmtId="14" fontId="16" fillId="0" borderId="13" xfId="39" applyNumberFormat="1" applyFont="1" applyFill="1" applyBorder="1" applyAlignment="1">
      <alignment horizontal="center" vertical="center" wrapText="1"/>
    </xf>
    <xf numFmtId="14" fontId="16" fillId="0" borderId="8" xfId="33" applyNumberFormat="1" applyFont="1" applyFill="1" applyBorder="1" applyAlignment="1">
      <alignment horizontal="center" vertical="center" wrapText="1"/>
    </xf>
    <xf numFmtId="14" fontId="16" fillId="0" borderId="8" xfId="35" applyNumberFormat="1" applyFont="1" applyFill="1" applyBorder="1" applyAlignment="1">
      <alignment horizontal="center" vertical="center" wrapText="1"/>
    </xf>
    <xf numFmtId="14" fontId="16" fillId="0" borderId="8" xfId="41" applyNumberFormat="1" applyFont="1" applyFill="1" applyBorder="1" applyAlignment="1">
      <alignment horizontal="center" vertical="center" wrapText="1"/>
    </xf>
    <xf numFmtId="14" fontId="16" fillId="0" borderId="22" xfId="43" applyNumberFormat="1" applyFont="1" applyFill="1" applyBorder="1" applyAlignment="1">
      <alignment horizontal="center" vertical="center" wrapText="1"/>
    </xf>
    <xf numFmtId="14" fontId="16" fillId="0" borderId="8" xfId="45" applyNumberFormat="1" applyFont="1" applyFill="1" applyBorder="1" applyAlignment="1">
      <alignment horizontal="center" vertical="center" wrapText="1"/>
    </xf>
    <xf numFmtId="14" fontId="16" fillId="0" borderId="8" xfId="47" applyNumberFormat="1" applyFont="1" applyFill="1" applyBorder="1" applyAlignment="1">
      <alignment horizontal="center" vertical="center" wrapText="1"/>
    </xf>
    <xf numFmtId="14" fontId="16" fillId="0" borderId="8" xfId="2" applyNumberFormat="1" applyFont="1" applyFill="1" applyBorder="1" applyAlignment="1">
      <alignment horizontal="center" vertical="center" wrapText="1"/>
    </xf>
    <xf numFmtId="14" fontId="16" fillId="0" borderId="8" xfId="40" applyNumberFormat="1" applyFont="1" applyFill="1" applyBorder="1" applyAlignment="1">
      <alignment horizontal="center" vertical="center" wrapText="1"/>
    </xf>
    <xf numFmtId="14" fontId="16" fillId="0" borderId="8" xfId="42" applyNumberFormat="1" applyFont="1" applyFill="1" applyBorder="1" applyAlignment="1">
      <alignment horizontal="center" vertical="center" wrapText="1"/>
    </xf>
    <xf numFmtId="14" fontId="16" fillId="0" borderId="8" xfId="44" applyNumberFormat="1" applyFont="1" applyFill="1" applyBorder="1" applyAlignment="1">
      <alignment horizontal="center" vertical="center" wrapText="1"/>
    </xf>
    <xf numFmtId="14" fontId="16" fillId="0" borderId="8" xfId="46" applyNumberFormat="1" applyFont="1" applyFill="1" applyBorder="1" applyAlignment="1">
      <alignment horizontal="center" vertical="center" wrapText="1"/>
    </xf>
    <xf numFmtId="14" fontId="16" fillId="0" borderId="8" xfId="1" applyNumberFormat="1" applyFont="1" applyFill="1" applyBorder="1" applyAlignment="1">
      <alignment horizontal="center" vertical="center" wrapText="1"/>
    </xf>
    <xf numFmtId="14" fontId="16" fillId="0" borderId="8" xfId="49" applyNumberFormat="1" applyFont="1" applyFill="1" applyBorder="1" applyAlignment="1">
      <alignment horizontal="center" vertical="center" wrapText="1"/>
    </xf>
    <xf numFmtId="14" fontId="16" fillId="0" borderId="8" xfId="51" applyNumberFormat="1" applyFont="1" applyFill="1" applyBorder="1" applyAlignment="1">
      <alignment horizontal="center" vertical="center" wrapText="1"/>
    </xf>
    <xf numFmtId="14" fontId="16" fillId="0" borderId="8" xfId="53" applyNumberFormat="1" applyFont="1" applyFill="1" applyBorder="1" applyAlignment="1">
      <alignment horizontal="center" vertical="center" wrapText="1"/>
    </xf>
    <xf numFmtId="14" fontId="16" fillId="0" borderId="8" xfId="55" applyNumberFormat="1" applyFont="1" applyFill="1" applyBorder="1" applyAlignment="1">
      <alignment horizontal="center" vertical="center" wrapText="1"/>
    </xf>
    <xf numFmtId="14" fontId="16" fillId="0" borderId="8" xfId="57" applyNumberFormat="1" applyFont="1" applyFill="1" applyBorder="1" applyAlignment="1">
      <alignment horizontal="center" vertical="center" wrapText="1"/>
    </xf>
    <xf numFmtId="14" fontId="16" fillId="0" borderId="8" xfId="48" applyNumberFormat="1" applyFont="1" applyFill="1" applyBorder="1" applyAlignment="1">
      <alignment horizontal="center" vertical="center" wrapText="1"/>
    </xf>
    <xf numFmtId="14" fontId="16" fillId="0" borderId="8" xfId="50" applyNumberFormat="1" applyFont="1" applyFill="1" applyBorder="1" applyAlignment="1">
      <alignment horizontal="center" vertical="center" wrapText="1"/>
    </xf>
    <xf numFmtId="14" fontId="16" fillId="0" borderId="8" xfId="52" applyNumberFormat="1" applyFont="1" applyFill="1" applyBorder="1" applyAlignment="1">
      <alignment horizontal="center" vertical="center" wrapText="1"/>
    </xf>
    <xf numFmtId="14" fontId="16" fillId="0" borderId="8" xfId="54" applyNumberFormat="1" applyFont="1" applyFill="1" applyBorder="1" applyAlignment="1">
      <alignment horizontal="center" vertical="center" wrapText="1"/>
    </xf>
    <xf numFmtId="14" fontId="16" fillId="0" borderId="8" xfId="56" applyNumberFormat="1" applyFont="1" applyFill="1" applyBorder="1" applyAlignment="1">
      <alignment horizontal="center" vertical="center" wrapText="1"/>
    </xf>
    <xf numFmtId="14" fontId="16" fillId="0" borderId="8" xfId="59" applyNumberFormat="1" applyFont="1" applyFill="1" applyBorder="1" applyAlignment="1">
      <alignment horizontal="center" vertical="center" wrapText="1"/>
    </xf>
    <xf numFmtId="14" fontId="16" fillId="0" borderId="8" xfId="61" applyNumberFormat="1" applyFont="1" applyFill="1" applyBorder="1" applyAlignment="1">
      <alignment horizontal="center" vertical="center" wrapText="1"/>
    </xf>
    <xf numFmtId="43" fontId="23" fillId="0" borderId="8" xfId="95" applyFont="1" applyBorder="1" applyAlignment="1">
      <alignment vertical="center" shrinkToFit="1"/>
    </xf>
    <xf numFmtId="14" fontId="16" fillId="0" borderId="8" xfId="63" applyNumberFormat="1" applyFont="1" applyFill="1" applyBorder="1" applyAlignment="1">
      <alignment horizontal="center" vertical="center" wrapText="1"/>
    </xf>
    <xf numFmtId="14" fontId="16" fillId="0" borderId="8" xfId="65" applyNumberFormat="1" applyFont="1" applyFill="1" applyBorder="1" applyAlignment="1">
      <alignment horizontal="center" vertical="center" wrapText="1"/>
    </xf>
    <xf numFmtId="14" fontId="16" fillId="0" borderId="8" xfId="67" applyNumberFormat="1" applyFont="1" applyFill="1" applyBorder="1" applyAlignment="1">
      <alignment horizontal="center" vertical="center" wrapText="1"/>
    </xf>
    <xf numFmtId="14" fontId="16" fillId="0" borderId="8" xfId="58" applyNumberFormat="1" applyFont="1" applyFill="1" applyBorder="1" applyAlignment="1">
      <alignment horizontal="center" vertical="center" wrapText="1"/>
    </xf>
    <xf numFmtId="14" fontId="16" fillId="0" borderId="8" xfId="60" applyNumberFormat="1" applyFont="1" applyFill="1" applyBorder="1" applyAlignment="1">
      <alignment horizontal="center" vertical="center" wrapText="1"/>
    </xf>
    <xf numFmtId="14" fontId="16" fillId="0" borderId="8" xfId="62" applyNumberFormat="1" applyFont="1" applyFill="1" applyBorder="1" applyAlignment="1">
      <alignment horizontal="center" vertical="center" wrapText="1"/>
    </xf>
    <xf numFmtId="14" fontId="22" fillId="0" borderId="8" xfId="64" applyNumberFormat="1" applyFont="1" applyFill="1" applyBorder="1" applyAlignment="1">
      <alignment horizontal="center" vertical="center"/>
    </xf>
    <xf numFmtId="14" fontId="16" fillId="0" borderId="8" xfId="66" applyNumberFormat="1" applyFont="1" applyFill="1" applyBorder="1" applyAlignment="1">
      <alignment horizontal="center" vertical="center" wrapText="1"/>
    </xf>
    <xf numFmtId="14" fontId="16" fillId="0" borderId="8" xfId="69" applyNumberFormat="1" applyFont="1" applyFill="1" applyBorder="1" applyAlignment="1">
      <alignment horizontal="center" vertical="center" wrapText="1"/>
    </xf>
    <xf numFmtId="43" fontId="24" fillId="0" borderId="8" xfId="95" applyFont="1" applyFill="1" applyBorder="1" applyAlignment="1">
      <alignment horizontal="center" vertical="center" shrinkToFit="1"/>
    </xf>
    <xf numFmtId="14" fontId="16" fillId="0" borderId="8" xfId="71" applyNumberFormat="1" applyFont="1" applyFill="1" applyBorder="1" applyAlignment="1">
      <alignment horizontal="center" vertical="center" wrapText="1"/>
    </xf>
    <xf numFmtId="14" fontId="16" fillId="0" borderId="8" xfId="72" applyNumberFormat="1" applyFont="1" applyFill="1" applyBorder="1" applyAlignment="1">
      <alignment horizontal="center" vertical="center" wrapText="1"/>
    </xf>
    <xf numFmtId="14" fontId="16" fillId="0" borderId="8" xfId="73" applyNumberFormat="1" applyFont="1" applyFill="1" applyBorder="1" applyAlignment="1">
      <alignment horizontal="center" vertical="center" wrapText="1"/>
    </xf>
    <xf numFmtId="0" fontId="22" fillId="0" borderId="8" xfId="34" applyFont="1" applyFill="1" applyBorder="1" applyAlignment="1">
      <alignment horizontal="center" vertical="center"/>
    </xf>
    <xf numFmtId="43" fontId="20" fillId="0" borderId="8" xfId="5" applyFont="1" applyFill="1" applyBorder="1" applyAlignment="1" applyProtection="1">
      <alignment vertical="center" wrapText="1"/>
    </xf>
    <xf numFmtId="43" fontId="16" fillId="0" borderId="9" xfId="5" applyFont="1" applyFill="1" applyBorder="1" applyAlignment="1" applyProtection="1"/>
    <xf numFmtId="43" fontId="16" fillId="0" borderId="8" xfId="5" applyFont="1" applyFill="1" applyBorder="1" applyAlignment="1" applyProtection="1"/>
    <xf numFmtId="43" fontId="24" fillId="0" borderId="8" xfId="5" applyNumberFormat="1" applyFont="1" applyFill="1" applyBorder="1" applyAlignment="1" applyProtection="1">
      <alignment vertical="center" shrinkToFit="1"/>
    </xf>
    <xf numFmtId="14" fontId="16" fillId="0" borderId="8" xfId="68" applyNumberFormat="1" applyFont="1" applyFill="1" applyBorder="1" applyAlignment="1">
      <alignment horizontal="center" vertical="center" wrapText="1"/>
    </xf>
    <xf numFmtId="14" fontId="16" fillId="0" borderId="8" xfId="70" applyNumberFormat="1" applyFont="1" applyFill="1" applyBorder="1" applyAlignment="1">
      <alignment horizontal="center" vertical="center" wrapText="1"/>
    </xf>
    <xf numFmtId="0" fontId="22" fillId="0" borderId="8" xfId="23" applyFont="1" applyFill="1" applyBorder="1" applyAlignment="1">
      <alignment horizontal="center" vertical="center"/>
    </xf>
    <xf numFmtId="0" fontId="22" fillId="0" borderId="8" xfId="24" applyFont="1" applyFill="1" applyBorder="1" applyAlignment="1">
      <alignment horizontal="center" vertical="center"/>
    </xf>
    <xf numFmtId="0" fontId="22" fillId="0" borderId="8" xfId="25" applyFont="1" applyFill="1" applyBorder="1" applyAlignment="1">
      <alignment horizontal="center" vertical="center"/>
    </xf>
    <xf numFmtId="14" fontId="16" fillId="0" borderId="8" xfId="74" applyNumberFormat="1" applyFont="1" applyFill="1" applyBorder="1" applyAlignment="1">
      <alignment horizontal="center" vertical="center" wrapText="1"/>
    </xf>
    <xf numFmtId="14" fontId="22" fillId="0" borderId="8" xfId="76" applyNumberFormat="1" applyFont="1" applyFill="1" applyBorder="1" applyAlignment="1">
      <alignment horizontal="center" vertical="center"/>
    </xf>
    <xf numFmtId="14" fontId="16" fillId="0" borderId="8" xfId="78" applyNumberFormat="1" applyFont="1" applyFill="1" applyBorder="1" applyAlignment="1">
      <alignment horizontal="center" vertical="center" wrapText="1"/>
    </xf>
    <xf numFmtId="0" fontId="22" fillId="0" borderId="8" xfId="26" applyFont="1" applyFill="1" applyBorder="1" applyAlignment="1">
      <alignment horizontal="center" vertical="center"/>
    </xf>
    <xf numFmtId="14" fontId="22" fillId="0" borderId="8" xfId="80" applyNumberFormat="1" applyFont="1" applyFill="1" applyBorder="1" applyAlignment="1">
      <alignment horizontal="center" vertical="center"/>
    </xf>
    <xf numFmtId="0" fontId="22" fillId="0" borderId="8" xfId="27" applyFont="1" applyFill="1" applyBorder="1" applyAlignment="1">
      <alignment horizontal="center" vertical="center"/>
    </xf>
    <xf numFmtId="14" fontId="16" fillId="0" borderId="8" xfId="75" applyNumberFormat="1" applyFont="1" applyFill="1" applyBorder="1" applyAlignment="1">
      <alignment horizontal="center" vertical="center" wrapText="1"/>
    </xf>
    <xf numFmtId="14" fontId="16" fillId="0" borderId="8" xfId="77" applyNumberFormat="1" applyFont="1" applyFill="1" applyBorder="1" applyAlignment="1">
      <alignment horizontal="center" vertical="center" wrapText="1"/>
    </xf>
    <xf numFmtId="14" fontId="16" fillId="0" borderId="8" xfId="81" applyNumberFormat="1" applyFont="1" applyFill="1" applyBorder="1" applyAlignment="1">
      <alignment horizontal="center" vertical="center" wrapText="1"/>
    </xf>
    <xf numFmtId="14" fontId="16" fillId="0" borderId="13" xfId="79" applyNumberFormat="1" applyFont="1" applyFill="1" applyBorder="1" applyAlignment="1">
      <alignment horizontal="center" vertical="center" wrapText="1"/>
    </xf>
    <xf numFmtId="14" fontId="16" fillId="0" borderId="13" xfId="8" applyNumberFormat="1" applyFont="1" applyFill="1" applyBorder="1" applyAlignment="1">
      <alignment horizontal="center" vertical="center" wrapText="1"/>
    </xf>
    <xf numFmtId="14" fontId="16" fillId="0" borderId="13" xfId="83" applyNumberFormat="1" applyFont="1" applyFill="1" applyBorder="1" applyAlignment="1">
      <alignment horizontal="center" vertical="center" wrapText="1"/>
    </xf>
    <xf numFmtId="14" fontId="16" fillId="0" borderId="13" xfId="85" applyNumberFormat="1" applyFont="1" applyFill="1" applyBorder="1" applyAlignment="1">
      <alignment horizontal="center" vertical="center" wrapText="1"/>
    </xf>
    <xf numFmtId="14" fontId="16" fillId="0" borderId="13" xfId="87" applyNumberFormat="1" applyFont="1" applyFill="1" applyBorder="1" applyAlignment="1">
      <alignment horizontal="center" vertical="center" wrapText="1"/>
    </xf>
    <xf numFmtId="14" fontId="16" fillId="0" borderId="8" xfId="89" applyNumberFormat="1" applyFont="1" applyFill="1" applyBorder="1" applyAlignment="1">
      <alignment horizontal="center" vertical="center" wrapText="1"/>
    </xf>
    <xf numFmtId="14" fontId="16" fillId="0" borderId="8" xfId="82" applyNumberFormat="1" applyFont="1" applyFill="1" applyBorder="1" applyAlignment="1">
      <alignment horizontal="center" vertical="center" wrapText="1"/>
    </xf>
    <xf numFmtId="14" fontId="16" fillId="0" borderId="8" xfId="84" applyNumberFormat="1" applyFont="1" applyFill="1" applyBorder="1" applyAlignment="1">
      <alignment horizontal="center" vertical="center" wrapText="1"/>
    </xf>
    <xf numFmtId="14" fontId="16" fillId="0" borderId="8" xfId="86" applyNumberFormat="1" applyFont="1" applyFill="1" applyBorder="1" applyAlignment="1">
      <alignment horizontal="center" vertical="center" wrapText="1"/>
    </xf>
    <xf numFmtId="14" fontId="16" fillId="0" borderId="8" xfId="88" applyNumberFormat="1" applyFont="1" applyFill="1" applyBorder="1" applyAlignment="1">
      <alignment horizontal="center" vertical="center" wrapText="1"/>
    </xf>
    <xf numFmtId="14" fontId="16" fillId="0" borderId="13" xfId="90" applyNumberFormat="1" applyFont="1" applyFill="1" applyBorder="1" applyAlignment="1">
      <alignment horizontal="center" vertical="center" wrapText="1"/>
    </xf>
    <xf numFmtId="14" fontId="16" fillId="0" borderId="8" xfId="91" applyNumberFormat="1" applyFont="1" applyFill="1" applyBorder="1" applyAlignment="1">
      <alignment horizontal="center" vertical="center" wrapText="1"/>
    </xf>
    <xf numFmtId="14" fontId="16" fillId="0" borderId="8" xfId="92" applyNumberFormat="1" applyFont="1" applyFill="1" applyBorder="1" applyAlignment="1">
      <alignment horizontal="center" vertical="center" wrapText="1"/>
    </xf>
    <xf numFmtId="14" fontId="22" fillId="0" borderId="8" xfId="93" applyNumberFormat="1" applyFont="1" applyFill="1" applyBorder="1" applyAlignment="1">
      <alignment horizontal="center" vertical="center"/>
    </xf>
    <xf numFmtId="14" fontId="16" fillId="0" borderId="8" xfId="94" applyNumberFormat="1" applyFont="1" applyFill="1" applyBorder="1" applyAlignment="1">
      <alignment horizontal="center" vertical="center" wrapText="1"/>
    </xf>
    <xf numFmtId="14" fontId="16" fillId="0" borderId="8" xfId="16" applyNumberFormat="1" applyFont="1" applyFill="1" applyBorder="1" applyAlignment="1">
      <alignment horizontal="center" vertical="center" wrapText="1"/>
    </xf>
    <xf numFmtId="14" fontId="16" fillId="0" borderId="8" xfId="3" applyNumberFormat="1" applyFont="1" applyFill="1" applyBorder="1" applyAlignment="1">
      <alignment horizontal="center" vertical="center" wrapText="1"/>
    </xf>
    <xf numFmtId="14" fontId="16" fillId="0" borderId="8" xfId="7" applyNumberFormat="1" applyFont="1" applyFill="1" applyBorder="1" applyAlignment="1">
      <alignment horizontal="center" vertical="center" wrapText="1"/>
    </xf>
    <xf numFmtId="14" fontId="16" fillId="0" borderId="8" xfId="17" applyNumberFormat="1" applyFont="1" applyFill="1" applyBorder="1" applyAlignment="1">
      <alignment horizontal="center" vertical="center" wrapText="1"/>
    </xf>
    <xf numFmtId="14" fontId="16" fillId="0" borderId="8" xfId="10" applyNumberFormat="1" applyFont="1" applyFill="1" applyBorder="1" applyAlignment="1">
      <alignment horizontal="center" vertical="center" wrapText="1"/>
    </xf>
    <xf numFmtId="14" fontId="22" fillId="0" borderId="8" xfId="95" applyNumberFormat="1" applyFont="1" applyFill="1" applyBorder="1" applyAlignment="1">
      <alignment horizontal="center" vertical="center" shrinkToFit="1"/>
    </xf>
    <xf numFmtId="14" fontId="16" fillId="0" borderId="8" xfId="18" applyNumberFormat="1" applyFont="1" applyFill="1" applyBorder="1" applyAlignment="1">
      <alignment horizontal="center" vertical="center" wrapText="1"/>
    </xf>
    <xf numFmtId="14" fontId="16" fillId="0" borderId="8" xfId="19" applyNumberFormat="1" applyFont="1" applyFill="1" applyBorder="1" applyAlignment="1">
      <alignment horizontal="center" vertical="center" wrapText="1"/>
    </xf>
    <xf numFmtId="14" fontId="16" fillId="0" borderId="8" xfId="11" applyNumberFormat="1" applyFont="1" applyFill="1" applyBorder="1" applyAlignment="1">
      <alignment horizontal="center" vertical="center" wrapText="1"/>
    </xf>
    <xf numFmtId="14" fontId="22" fillId="0" borderId="8" xfId="15" applyNumberFormat="1" applyFont="1" applyFill="1" applyBorder="1" applyAlignment="1">
      <alignment horizontal="center" vertical="center"/>
    </xf>
    <xf numFmtId="14" fontId="16" fillId="0" borderId="8" xfId="4" applyNumberFormat="1" applyFont="1" applyFill="1" applyBorder="1" applyAlignment="1">
      <alignment horizontal="center" vertical="center" wrapText="1"/>
    </xf>
    <xf numFmtId="0" fontId="22" fillId="0" borderId="8" xfId="28" applyFont="1" applyFill="1" applyBorder="1" applyAlignment="1">
      <alignment horizontal="center" vertical="center"/>
    </xf>
    <xf numFmtId="14" fontId="16" fillId="0" borderId="8" xfId="20" applyNumberFormat="1" applyFont="1" applyFill="1" applyBorder="1" applyAlignment="1">
      <alignment horizontal="center" vertical="center" wrapText="1"/>
    </xf>
    <xf numFmtId="14" fontId="22" fillId="0" borderId="8" xfId="12" applyNumberFormat="1" applyFont="1" applyFill="1" applyBorder="1" applyAlignment="1">
      <alignment horizontal="center" vertical="center"/>
    </xf>
    <xf numFmtId="14" fontId="22" fillId="0" borderId="8" xfId="13" applyNumberFormat="1" applyFont="1" applyFill="1" applyBorder="1" applyAlignment="1">
      <alignment horizontal="center" vertical="center"/>
    </xf>
    <xf numFmtId="0" fontId="22" fillId="0" borderId="8" xfId="29" applyFont="1" applyFill="1" applyBorder="1" applyAlignment="1">
      <alignment horizontal="center" vertical="center"/>
    </xf>
    <xf numFmtId="0" fontId="22" fillId="0" borderId="8" xfId="21" applyFont="1" applyFill="1" applyBorder="1" applyAlignment="1">
      <alignment horizontal="center" vertical="center"/>
    </xf>
    <xf numFmtId="0" fontId="22" fillId="0" borderId="8" xfId="30" applyFont="1" applyFill="1" applyBorder="1" applyAlignment="1">
      <alignment horizontal="center" vertical="center"/>
    </xf>
    <xf numFmtId="0" fontId="22" fillId="0" borderId="8" xfId="31" applyFont="1" applyFill="1" applyBorder="1" applyAlignment="1">
      <alignment horizontal="center" vertical="center"/>
    </xf>
    <xf numFmtId="14" fontId="22" fillId="0" borderId="8" xfId="14" applyNumberFormat="1" applyFont="1" applyFill="1" applyBorder="1" applyAlignment="1">
      <alignment horizontal="center" vertical="center"/>
    </xf>
    <xf numFmtId="0" fontId="22" fillId="0" borderId="8" xfId="32" applyFont="1" applyFill="1" applyBorder="1" applyAlignment="1">
      <alignment horizontal="center" vertical="center"/>
    </xf>
    <xf numFmtId="43" fontId="17" fillId="0" borderId="8" xfId="95" applyFont="1" applyFill="1" applyBorder="1" applyAlignment="1">
      <alignment horizontal="center" vertical="center" shrinkToFit="1"/>
    </xf>
    <xf numFmtId="43" fontId="17" fillId="0" borderId="8" xfId="5" applyFont="1" applyBorder="1" applyAlignment="1">
      <alignment vertical="center" shrinkToFit="1"/>
    </xf>
    <xf numFmtId="0" fontId="20" fillId="0" borderId="0" xfId="22" applyAlignment="1">
      <alignment horizontal="center"/>
    </xf>
    <xf numFmtId="0" fontId="20" fillId="0" borderId="0" xfId="22"/>
    <xf numFmtId="43" fontId="0" fillId="0" borderId="0" xfId="95" applyFont="1"/>
    <xf numFmtId="43" fontId="0" fillId="0" borderId="0" xfId="95" applyFont="1" applyAlignment="1">
      <alignment horizontal="center"/>
    </xf>
    <xf numFmtId="43" fontId="20" fillId="0" borderId="0" xfId="5" applyNumberFormat="1" applyFont="1" applyFill="1" applyBorder="1" applyAlignment="1" applyProtection="1"/>
    <xf numFmtId="0" fontId="20" fillId="0" borderId="8" xfId="22" applyBorder="1" applyAlignment="1">
      <alignment horizontal="center"/>
    </xf>
    <xf numFmtId="0" fontId="20" fillId="0" borderId="8" xfId="22" applyBorder="1"/>
    <xf numFmtId="43" fontId="0" fillId="0" borderId="8" xfId="95" applyFont="1" applyBorder="1"/>
    <xf numFmtId="0" fontId="20" fillId="0" borderId="8" xfId="22" applyBorder="1" applyAlignment="1">
      <alignment horizontal="center" shrinkToFit="1"/>
    </xf>
    <xf numFmtId="0" fontId="20" fillId="0" borderId="8" xfId="22" applyBorder="1" applyAlignment="1">
      <alignment shrinkToFit="1"/>
    </xf>
    <xf numFmtId="43" fontId="0" fillId="0" borderId="8" xfId="95" applyFont="1" applyBorder="1" applyAlignment="1">
      <alignment shrinkToFit="1"/>
    </xf>
    <xf numFmtId="43" fontId="0" fillId="2" borderId="8" xfId="95" applyFont="1" applyFill="1" applyBorder="1" applyAlignment="1">
      <alignment horizontal="center"/>
    </xf>
    <xf numFmtId="43" fontId="20" fillId="0" borderId="8" xfId="5" applyNumberFormat="1" applyFont="1" applyFill="1" applyBorder="1" applyAlignment="1" applyProtection="1"/>
    <xf numFmtId="14" fontId="26" fillId="0" borderId="8" xfId="37" applyNumberFormat="1" applyFont="1" applyFill="1" applyBorder="1" applyAlignment="1">
      <alignment horizontal="center" vertical="center" wrapText="1"/>
    </xf>
    <xf numFmtId="43" fontId="20" fillId="0" borderId="8" xfId="5" applyNumberFormat="1" applyFont="1" applyFill="1" applyBorder="1" applyAlignment="1" applyProtection="1">
      <alignment shrinkToFit="1"/>
    </xf>
    <xf numFmtId="14" fontId="26" fillId="0" borderId="8" xfId="36" applyNumberFormat="1" applyFont="1" applyFill="1" applyBorder="1" applyAlignment="1">
      <alignment horizontal="center" vertical="center" wrapText="1"/>
    </xf>
    <xf numFmtId="14" fontId="26" fillId="0" borderId="8" xfId="38" applyNumberFormat="1" applyFont="1" applyFill="1" applyBorder="1" applyAlignment="1">
      <alignment horizontal="center" vertical="center" wrapText="1"/>
    </xf>
    <xf numFmtId="14" fontId="26" fillId="0" borderId="8" xfId="9" applyNumberFormat="1" applyFont="1" applyFill="1" applyBorder="1" applyAlignment="1">
      <alignment horizontal="center" vertical="center" wrapText="1"/>
    </xf>
    <xf numFmtId="43" fontId="0" fillId="0" borderId="8" xfId="95" applyFont="1" applyBorder="1" applyAlignment="1">
      <alignment horizontal="center" shrinkToFit="1"/>
    </xf>
    <xf numFmtId="14" fontId="26" fillId="0" borderId="13" xfId="39" applyNumberFormat="1" applyFont="1" applyFill="1" applyBorder="1" applyAlignment="1">
      <alignment horizontal="center" vertical="center" wrapText="1"/>
    </xf>
    <xf numFmtId="14" fontId="26" fillId="0" borderId="8" xfId="33" applyNumberFormat="1" applyFont="1" applyFill="1" applyBorder="1" applyAlignment="1">
      <alignment horizontal="center" vertical="center" wrapText="1"/>
    </xf>
    <xf numFmtId="14" fontId="26" fillId="3" borderId="8" xfId="35" applyNumberFormat="1" applyFont="1" applyFill="1" applyBorder="1" applyAlignment="1">
      <alignment horizontal="center" vertical="center" wrapText="1"/>
    </xf>
    <xf numFmtId="14" fontId="26" fillId="0" borderId="8" xfId="41" applyNumberFormat="1" applyFont="1" applyFill="1" applyBorder="1" applyAlignment="1">
      <alignment horizontal="center" vertical="center" wrapText="1"/>
    </xf>
    <xf numFmtId="14" fontId="26" fillId="0" borderId="22" xfId="43" applyNumberFormat="1" applyFont="1" applyFill="1" applyBorder="1" applyAlignment="1">
      <alignment horizontal="center" vertical="center" wrapText="1"/>
    </xf>
    <xf numFmtId="14" fontId="26" fillId="0" borderId="8" xfId="45" applyNumberFormat="1" applyFont="1" applyFill="1" applyBorder="1" applyAlignment="1">
      <alignment horizontal="center" vertical="center" wrapText="1"/>
    </xf>
    <xf numFmtId="14" fontId="26" fillId="0" borderId="8" xfId="47" applyNumberFormat="1" applyFont="1" applyFill="1" applyBorder="1" applyAlignment="1">
      <alignment horizontal="center" vertical="center" wrapText="1"/>
    </xf>
    <xf numFmtId="14" fontId="26" fillId="0" borderId="8" xfId="2" applyNumberFormat="1" applyFont="1" applyFill="1" applyBorder="1" applyAlignment="1">
      <alignment horizontal="center" vertical="center" wrapText="1"/>
    </xf>
    <xf numFmtId="14" fontId="26" fillId="0" borderId="8" xfId="40" applyNumberFormat="1" applyFont="1" applyFill="1" applyBorder="1" applyAlignment="1">
      <alignment horizontal="center" vertical="center" wrapText="1"/>
    </xf>
    <xf numFmtId="14" fontId="26" fillId="0" borderId="8" xfId="42" applyNumberFormat="1" applyFont="1" applyFill="1" applyBorder="1" applyAlignment="1">
      <alignment horizontal="center" vertical="center" wrapText="1"/>
    </xf>
    <xf numFmtId="14" fontId="26" fillId="0" borderId="8" xfId="44" applyNumberFormat="1" applyFont="1" applyFill="1" applyBorder="1" applyAlignment="1">
      <alignment horizontal="center" vertical="center" wrapText="1"/>
    </xf>
    <xf numFmtId="14" fontId="26" fillId="0" borderId="8" xfId="46" applyNumberFormat="1" applyFont="1" applyFill="1" applyBorder="1" applyAlignment="1">
      <alignment horizontal="center" vertical="center" wrapText="1"/>
    </xf>
    <xf numFmtId="14" fontId="26" fillId="0" borderId="8" xfId="1" applyNumberFormat="1" applyFont="1" applyFill="1" applyBorder="1" applyAlignment="1">
      <alignment horizontal="center" vertical="center" wrapText="1"/>
    </xf>
    <xf numFmtId="14" fontId="26" fillId="0" borderId="8" xfId="49" applyNumberFormat="1" applyFont="1" applyFill="1" applyBorder="1" applyAlignment="1">
      <alignment horizontal="center" vertical="center" wrapText="1"/>
    </xf>
    <xf numFmtId="14" fontId="26" fillId="0" borderId="8" xfId="51" applyNumberFormat="1" applyFont="1" applyFill="1" applyBorder="1" applyAlignment="1">
      <alignment horizontal="center" vertical="center" wrapText="1"/>
    </xf>
    <xf numFmtId="14" fontId="26" fillId="0" borderId="8" xfId="53" applyNumberFormat="1" applyFont="1" applyFill="1" applyBorder="1" applyAlignment="1">
      <alignment horizontal="center" vertical="center" wrapText="1"/>
    </xf>
    <xf numFmtId="14" fontId="26" fillId="0" borderId="8" xfId="55" applyNumberFormat="1" applyFont="1" applyFill="1" applyBorder="1" applyAlignment="1">
      <alignment horizontal="center" vertical="center" wrapText="1"/>
    </xf>
    <xf numFmtId="14" fontId="26" fillId="0" borderId="8" xfId="57" applyNumberFormat="1" applyFont="1" applyFill="1" applyBorder="1" applyAlignment="1">
      <alignment horizontal="center" vertical="center" wrapText="1"/>
    </xf>
    <xf numFmtId="14" fontId="26" fillId="0" borderId="8" xfId="48" applyNumberFormat="1" applyFont="1" applyFill="1" applyBorder="1" applyAlignment="1">
      <alignment horizontal="center" vertical="center" wrapText="1"/>
    </xf>
    <xf numFmtId="14" fontId="26" fillId="0" borderId="8" xfId="50" applyNumberFormat="1" applyFont="1" applyFill="1" applyBorder="1" applyAlignment="1">
      <alignment horizontal="center" vertical="center" wrapText="1"/>
    </xf>
    <xf numFmtId="14" fontId="26" fillId="0" borderId="8" xfId="52" applyNumberFormat="1" applyFont="1" applyFill="1" applyBorder="1" applyAlignment="1">
      <alignment horizontal="center" vertical="center" wrapText="1"/>
    </xf>
    <xf numFmtId="14" fontId="26" fillId="0" borderId="8" xfId="54" applyNumberFormat="1" applyFont="1" applyFill="1" applyBorder="1" applyAlignment="1">
      <alignment horizontal="center" vertical="center" wrapText="1"/>
    </xf>
    <xf numFmtId="14" fontId="26" fillId="0" borderId="8" xfId="56" applyNumberFormat="1" applyFont="1" applyFill="1" applyBorder="1" applyAlignment="1">
      <alignment horizontal="center" vertical="center" wrapText="1"/>
    </xf>
    <xf numFmtId="14" fontId="26" fillId="0" borderId="8" xfId="59" applyNumberFormat="1" applyFont="1" applyFill="1" applyBorder="1" applyAlignment="1">
      <alignment horizontal="center" vertical="center" wrapText="1"/>
    </xf>
    <xf numFmtId="14" fontId="26" fillId="0" borderId="8" xfId="61" applyNumberFormat="1" applyFont="1" applyFill="1" applyBorder="1" applyAlignment="1">
      <alignment horizontal="center" vertical="center" wrapText="1"/>
    </xf>
    <xf numFmtId="43" fontId="27" fillId="0" borderId="8" xfId="95" applyFont="1" applyBorder="1" applyAlignment="1">
      <alignment shrinkToFit="1"/>
    </xf>
    <xf numFmtId="14" fontId="26" fillId="0" borderId="8" xfId="63" applyNumberFormat="1" applyFont="1" applyFill="1" applyBorder="1" applyAlignment="1">
      <alignment horizontal="center" vertical="center" wrapText="1"/>
    </xf>
    <xf numFmtId="14" fontId="26" fillId="0" borderId="8" xfId="65" applyNumberFormat="1" applyFont="1" applyFill="1" applyBorder="1" applyAlignment="1">
      <alignment horizontal="center" vertical="center" wrapText="1"/>
    </xf>
    <xf numFmtId="14" fontId="26" fillId="0" borderId="8" xfId="67" applyNumberFormat="1" applyFont="1" applyFill="1" applyBorder="1" applyAlignment="1">
      <alignment horizontal="center" vertical="center" wrapText="1"/>
    </xf>
    <xf numFmtId="14" fontId="26" fillId="0" borderId="8" xfId="58" applyNumberFormat="1" applyFont="1" applyFill="1" applyBorder="1" applyAlignment="1">
      <alignment horizontal="center" vertical="center" wrapText="1"/>
    </xf>
    <xf numFmtId="14" fontId="26" fillId="0" borderId="8" xfId="60" applyNumberFormat="1" applyFont="1" applyFill="1" applyBorder="1" applyAlignment="1">
      <alignment horizontal="center" vertical="center" wrapText="1"/>
    </xf>
    <xf numFmtId="14" fontId="26" fillId="0" borderId="8" xfId="62" applyNumberFormat="1" applyFont="1" applyFill="1" applyBorder="1" applyAlignment="1">
      <alignment horizontal="center" vertical="center" wrapText="1"/>
    </xf>
    <xf numFmtId="14" fontId="28" fillId="0" borderId="8" xfId="64" applyNumberFormat="1" applyBorder="1" applyAlignment="1">
      <alignment horizontal="center" vertical="center"/>
    </xf>
    <xf numFmtId="14" fontId="26" fillId="0" borderId="8" xfId="66" applyNumberFormat="1" applyFont="1" applyFill="1" applyBorder="1" applyAlignment="1">
      <alignment horizontal="center" vertical="center" wrapText="1"/>
    </xf>
    <xf numFmtId="14" fontId="26" fillId="3" borderId="8" xfId="69" applyNumberFormat="1" applyFont="1" applyFill="1" applyBorder="1" applyAlignment="1">
      <alignment horizontal="center" vertical="center" wrapText="1"/>
    </xf>
    <xf numFmtId="43" fontId="27" fillId="0" borderId="8" xfId="95" applyFont="1" applyBorder="1" applyAlignment="1">
      <alignment horizontal="center" shrinkToFit="1"/>
    </xf>
    <xf numFmtId="14" fontId="26" fillId="0" borderId="8" xfId="71" applyNumberFormat="1" applyFont="1" applyFill="1" applyBorder="1" applyAlignment="1">
      <alignment horizontal="center" vertical="center" wrapText="1"/>
    </xf>
    <xf numFmtId="14" fontId="26" fillId="3" borderId="8" xfId="72" applyNumberFormat="1" applyFont="1" applyFill="1" applyBorder="1" applyAlignment="1">
      <alignment horizontal="center" vertical="center" wrapText="1"/>
    </xf>
    <xf numFmtId="14" fontId="26" fillId="0" borderId="8" xfId="73" applyNumberFormat="1" applyFont="1" applyFill="1" applyBorder="1" applyAlignment="1">
      <alignment horizontal="center" vertical="center" wrapText="1"/>
    </xf>
    <xf numFmtId="0" fontId="29" fillId="0" borderId="8" xfId="34" applyBorder="1" applyAlignment="1">
      <alignment horizontal="center" vertical="center"/>
    </xf>
    <xf numFmtId="43" fontId="30" fillId="0" borderId="8" xfId="5" applyNumberFormat="1" applyFont="1" applyFill="1" applyBorder="1" applyAlignment="1" applyProtection="1">
      <alignment shrinkToFit="1"/>
    </xf>
    <xf numFmtId="14" fontId="26" fillId="0" borderId="8" xfId="68" applyNumberFormat="1" applyFont="1" applyFill="1" applyBorder="1" applyAlignment="1">
      <alignment horizontal="center" vertical="center" wrapText="1"/>
    </xf>
    <xf numFmtId="14" fontId="26" fillId="0" borderId="8" xfId="70" applyNumberFormat="1" applyFont="1" applyFill="1" applyBorder="1" applyAlignment="1">
      <alignment horizontal="center" vertical="center" wrapText="1"/>
    </xf>
    <xf numFmtId="0" fontId="29" fillId="0" borderId="8" xfId="23" applyFill="1" applyBorder="1" applyAlignment="1">
      <alignment horizontal="center" vertical="center"/>
    </xf>
    <xf numFmtId="0" fontId="29" fillId="0" borderId="8" xfId="24" applyBorder="1" applyAlignment="1">
      <alignment horizontal="center" vertical="center"/>
    </xf>
    <xf numFmtId="0" fontId="29" fillId="0" borderId="8" xfId="25" applyFill="1" applyBorder="1" applyAlignment="1">
      <alignment horizontal="center" vertical="center"/>
    </xf>
    <xf numFmtId="14" fontId="26" fillId="0" borderId="8" xfId="74" applyNumberFormat="1" applyFont="1" applyFill="1" applyBorder="1" applyAlignment="1">
      <alignment horizontal="center" vertical="center" wrapText="1"/>
    </xf>
    <xf numFmtId="14" fontId="28" fillId="0" borderId="8" xfId="76" applyNumberFormat="1" applyBorder="1" applyAlignment="1">
      <alignment horizontal="center" vertical="center"/>
    </xf>
    <xf numFmtId="14" fontId="26" fillId="0" borderId="8" xfId="78" applyNumberFormat="1" applyFont="1" applyFill="1" applyBorder="1" applyAlignment="1">
      <alignment horizontal="center" vertical="center" wrapText="1"/>
    </xf>
    <xf numFmtId="0" fontId="29" fillId="0" borderId="8" xfId="26" applyFill="1" applyBorder="1" applyAlignment="1">
      <alignment horizontal="center" vertical="center"/>
    </xf>
    <xf numFmtId="14" fontId="28" fillId="0" borderId="8" xfId="80" applyNumberFormat="1" applyBorder="1" applyAlignment="1">
      <alignment horizontal="center" vertical="center"/>
    </xf>
    <xf numFmtId="0" fontId="29" fillId="0" borderId="8" xfId="27" applyFill="1" applyBorder="1" applyAlignment="1">
      <alignment horizontal="center" vertical="center"/>
    </xf>
    <xf numFmtId="14" fontId="26" fillId="0" borderId="8" xfId="75" applyNumberFormat="1" applyFont="1" applyFill="1" applyBorder="1" applyAlignment="1">
      <alignment horizontal="center" vertical="center" wrapText="1"/>
    </xf>
    <xf numFmtId="14" fontId="26" fillId="0" borderId="8" xfId="77" applyNumberFormat="1" applyFont="1" applyFill="1" applyBorder="1" applyAlignment="1">
      <alignment horizontal="center" vertical="center" wrapText="1"/>
    </xf>
    <xf numFmtId="14" fontId="26" fillId="0" borderId="8" xfId="81" applyNumberFormat="1" applyFont="1" applyFill="1" applyBorder="1" applyAlignment="1">
      <alignment horizontal="center" vertical="center" wrapText="1"/>
    </xf>
    <xf numFmtId="14" fontId="26" fillId="0" borderId="13" xfId="79" applyNumberFormat="1" applyFont="1" applyFill="1" applyBorder="1" applyAlignment="1">
      <alignment horizontal="center" vertical="center" wrapText="1"/>
    </xf>
    <xf numFmtId="14" fontId="26" fillId="0" borderId="13" xfId="8" applyNumberFormat="1" applyFont="1" applyFill="1" applyBorder="1" applyAlignment="1">
      <alignment horizontal="center" vertical="center" wrapText="1"/>
    </xf>
    <xf numFmtId="14" fontId="26" fillId="0" borderId="13" xfId="83" applyNumberFormat="1" applyFont="1" applyFill="1" applyBorder="1" applyAlignment="1">
      <alignment horizontal="center" vertical="center" wrapText="1"/>
    </xf>
    <xf numFmtId="14" fontId="26" fillId="0" borderId="13" xfId="85" applyNumberFormat="1" applyFont="1" applyFill="1" applyBorder="1" applyAlignment="1">
      <alignment horizontal="center" vertical="center" wrapText="1"/>
    </xf>
    <xf numFmtId="14" fontId="26" fillId="0" borderId="13" xfId="87" applyNumberFormat="1" applyFont="1" applyFill="1" applyBorder="1" applyAlignment="1">
      <alignment horizontal="center" vertical="center" wrapText="1"/>
    </xf>
    <xf numFmtId="14" fontId="26" fillId="0" borderId="8" xfId="89" applyNumberFormat="1" applyFont="1" applyFill="1" applyBorder="1" applyAlignment="1">
      <alignment horizontal="center" vertical="center" wrapText="1"/>
    </xf>
    <xf numFmtId="14" fontId="26" fillId="0" borderId="8" xfId="82" applyNumberFormat="1" applyFont="1" applyFill="1" applyBorder="1" applyAlignment="1">
      <alignment horizontal="center" vertical="center" wrapText="1"/>
    </xf>
    <xf numFmtId="14" fontId="26" fillId="0" borderId="8" xfId="84" applyNumberFormat="1" applyFont="1" applyFill="1" applyBorder="1" applyAlignment="1">
      <alignment horizontal="center" vertical="center" wrapText="1"/>
    </xf>
    <xf numFmtId="14" fontId="26" fillId="0" borderId="8" xfId="86" applyNumberFormat="1" applyFont="1" applyFill="1" applyBorder="1" applyAlignment="1">
      <alignment horizontal="center" vertical="center" wrapText="1"/>
    </xf>
    <xf numFmtId="14" fontId="26" fillId="0" borderId="8" xfId="88" applyNumberFormat="1" applyFont="1" applyFill="1" applyBorder="1" applyAlignment="1">
      <alignment horizontal="center" vertical="center" wrapText="1"/>
    </xf>
    <xf numFmtId="14" fontId="26" fillId="0" borderId="13" xfId="90" applyNumberFormat="1" applyFont="1" applyFill="1" applyBorder="1" applyAlignment="1">
      <alignment horizontal="center" vertical="center" wrapText="1"/>
    </xf>
    <xf numFmtId="14" fontId="26" fillId="0" borderId="8" xfId="91" applyNumberFormat="1" applyFont="1" applyFill="1" applyBorder="1" applyAlignment="1">
      <alignment horizontal="center" vertical="center" wrapText="1"/>
    </xf>
    <xf numFmtId="14" fontId="26" fillId="0" borderId="8" xfId="92" applyNumberFormat="1" applyFont="1" applyFill="1" applyBorder="1" applyAlignment="1">
      <alignment horizontal="center" vertical="center" wrapText="1"/>
    </xf>
    <xf numFmtId="14" fontId="28" fillId="0" borderId="8" xfId="93" applyNumberFormat="1" applyBorder="1" applyAlignment="1">
      <alignment horizontal="center" vertical="center"/>
    </xf>
    <xf numFmtId="14" fontId="26" fillId="0" borderId="8" xfId="94" applyNumberFormat="1" applyFont="1" applyFill="1" applyBorder="1" applyAlignment="1">
      <alignment horizontal="center" vertical="center" wrapText="1"/>
    </xf>
    <xf numFmtId="14" fontId="26" fillId="0" borderId="8" xfId="16" applyNumberFormat="1" applyFont="1" applyFill="1" applyBorder="1" applyAlignment="1">
      <alignment horizontal="center" vertical="center" wrapText="1"/>
    </xf>
    <xf numFmtId="14" fontId="26" fillId="0" borderId="8" xfId="3" applyNumberFormat="1" applyFont="1" applyFill="1" applyBorder="1" applyAlignment="1">
      <alignment horizontal="center" vertical="center" wrapText="1"/>
    </xf>
    <xf numFmtId="14" fontId="26" fillId="0" borderId="8" xfId="7" applyNumberFormat="1" applyFont="1" applyFill="1" applyBorder="1" applyAlignment="1">
      <alignment horizontal="center" vertical="center" wrapText="1"/>
    </xf>
    <xf numFmtId="14" fontId="26" fillId="0" borderId="8" xfId="17" applyNumberFormat="1" applyFont="1" applyFill="1" applyBorder="1" applyAlignment="1">
      <alignment horizontal="center" vertical="center" wrapText="1"/>
    </xf>
    <xf numFmtId="14" fontId="26" fillId="0" borderId="8" xfId="10" applyNumberFormat="1" applyFont="1" applyFill="1" applyBorder="1" applyAlignment="1">
      <alignment horizontal="center" vertical="center" wrapText="1"/>
    </xf>
    <xf numFmtId="14" fontId="0" fillId="0" borderId="8" xfId="95" applyNumberFormat="1" applyFont="1" applyBorder="1" applyAlignment="1">
      <alignment horizontal="center" shrinkToFit="1"/>
    </xf>
    <xf numFmtId="14" fontId="26" fillId="0" borderId="8" xfId="18" applyNumberFormat="1" applyFont="1" applyFill="1" applyBorder="1" applyAlignment="1">
      <alignment horizontal="center" vertical="center" wrapText="1"/>
    </xf>
    <xf numFmtId="14" fontId="26" fillId="0" borderId="8" xfId="19" applyNumberFormat="1" applyFont="1" applyFill="1" applyBorder="1" applyAlignment="1">
      <alignment horizontal="center" vertical="center" wrapText="1"/>
    </xf>
    <xf numFmtId="14" fontId="26" fillId="0" borderId="8" xfId="11" applyNumberFormat="1" applyFont="1" applyFill="1" applyBorder="1" applyAlignment="1">
      <alignment horizontal="center" vertical="center" wrapText="1"/>
    </xf>
    <xf numFmtId="14" fontId="29" fillId="0" borderId="8" xfId="15" applyNumberFormat="1" applyFill="1" applyBorder="1" applyAlignment="1">
      <alignment horizontal="center" vertical="center"/>
    </xf>
    <xf numFmtId="14" fontId="26" fillId="0" borderId="8" xfId="4" applyNumberFormat="1" applyFont="1" applyFill="1" applyBorder="1" applyAlignment="1">
      <alignment horizontal="center" vertical="center" wrapText="1"/>
    </xf>
    <xf numFmtId="0" fontId="29" fillId="0" borderId="8" xfId="28" applyBorder="1" applyAlignment="1">
      <alignment horizontal="center" vertical="center"/>
    </xf>
    <xf numFmtId="14" fontId="26" fillId="0" borderId="8" xfId="20" applyNumberFormat="1" applyFont="1" applyFill="1" applyBorder="1" applyAlignment="1">
      <alignment horizontal="center" vertical="center" wrapText="1"/>
    </xf>
    <xf numFmtId="14" fontId="28" fillId="0" borderId="8" xfId="12" applyNumberFormat="1" applyBorder="1" applyAlignment="1">
      <alignment horizontal="center" vertical="center"/>
    </xf>
    <xf numFmtId="14" fontId="28" fillId="0" borderId="8" xfId="13" applyNumberFormat="1" applyBorder="1" applyAlignment="1">
      <alignment horizontal="center" vertical="center"/>
    </xf>
    <xf numFmtId="0" fontId="29" fillId="0" borderId="8" xfId="29" applyBorder="1" applyAlignment="1">
      <alignment horizontal="center" vertical="center"/>
    </xf>
    <xf numFmtId="0" fontId="29" fillId="0" borderId="8" xfId="21" applyFill="1" applyBorder="1" applyAlignment="1">
      <alignment horizontal="center" vertical="center"/>
    </xf>
    <xf numFmtId="0" fontId="29" fillId="0" borderId="8" xfId="30" applyBorder="1" applyAlignment="1">
      <alignment horizontal="center" vertical="center"/>
    </xf>
    <xf numFmtId="0" fontId="29" fillId="0" borderId="8" xfId="31" applyBorder="1" applyAlignment="1">
      <alignment horizontal="center" vertical="center"/>
    </xf>
    <xf numFmtId="14" fontId="28" fillId="0" borderId="8" xfId="14" applyNumberFormat="1" applyBorder="1" applyAlignment="1">
      <alignment horizontal="center" vertical="center"/>
    </xf>
    <xf numFmtId="0" fontId="29" fillId="0" borderId="8" xfId="32" applyBorder="1" applyAlignment="1">
      <alignment horizontal="center" vertical="center"/>
    </xf>
    <xf numFmtId="43" fontId="20" fillId="0" borderId="0" xfId="5" applyFont="1" applyAlignment="1">
      <alignment shrinkToFit="1"/>
    </xf>
    <xf numFmtId="0" fontId="16" fillId="0" borderId="0" xfId="22" applyFont="1" applyAlignment="1">
      <alignment horizontal="center"/>
    </xf>
    <xf numFmtId="0" fontId="16" fillId="0" borderId="0" xfId="22" applyFont="1" applyAlignment="1">
      <alignment wrapText="1"/>
    </xf>
    <xf numFmtId="43" fontId="17" fillId="0" borderId="0" xfId="95" applyFont="1"/>
    <xf numFmtId="43" fontId="17" fillId="0" borderId="0" xfId="95" applyFont="1" applyAlignment="1">
      <alignment horizontal="center"/>
    </xf>
    <xf numFmtId="43" fontId="16" fillId="0" borderId="0" xfId="5" applyFont="1" applyAlignment="1"/>
    <xf numFmtId="0" fontId="16" fillId="0" borderId="8" xfId="22" applyFont="1" applyBorder="1" applyAlignment="1">
      <alignment horizontal="center"/>
    </xf>
    <xf numFmtId="43" fontId="17" fillId="0" borderId="8" xfId="95" applyFont="1" applyBorder="1"/>
    <xf numFmtId="43" fontId="16" fillId="0" borderId="8" xfId="5" applyFont="1" applyBorder="1" applyAlignment="1"/>
    <xf numFmtId="0" fontId="17" fillId="0" borderId="0" xfId="0" applyFont="1">
      <alignment vertical="center"/>
    </xf>
    <xf numFmtId="0" fontId="0" fillId="0" borderId="0" xfId="0" applyAlignment="1">
      <alignment vertical="center" wrapText="1"/>
    </xf>
    <xf numFmtId="0" fontId="13" fillId="0" borderId="0" xfId="0" applyFont="1" applyAlignment="1">
      <alignment horizontal="justify" vertical="center"/>
    </xf>
    <xf numFmtId="0" fontId="35" fillId="0" borderId="8" xfId="0" applyFont="1" applyBorder="1" applyAlignment="1">
      <alignment horizontal="center" vertical="center" wrapText="1"/>
    </xf>
    <xf numFmtId="0" fontId="35" fillId="0" borderId="8" xfId="0" applyFont="1" applyBorder="1" applyAlignment="1">
      <alignment horizontal="center"/>
    </xf>
    <xf numFmtId="0" fontId="36" fillId="0" borderId="8" xfId="0" applyFont="1" applyBorder="1" applyAlignment="1">
      <alignment horizontal="center" vertical="center"/>
    </xf>
    <xf numFmtId="0" fontId="14" fillId="0" borderId="9" xfId="0" applyFont="1" applyBorder="1" applyAlignment="1">
      <alignment horizontal="left" vertical="center" wrapText="1"/>
    </xf>
    <xf numFmtId="0" fontId="14" fillId="0" borderId="9" xfId="0" applyFont="1" applyBorder="1" applyAlignment="1">
      <alignment horizontal="left"/>
    </xf>
    <xf numFmtId="43" fontId="14" fillId="0" borderId="9" xfId="5" applyFont="1" applyBorder="1" applyAlignment="1">
      <alignment horizontal="left"/>
    </xf>
    <xf numFmtId="0" fontId="14" fillId="0" borderId="8" xfId="0" applyFont="1" applyBorder="1" applyAlignment="1">
      <alignment horizontal="left" vertical="center" wrapText="1"/>
    </xf>
    <xf numFmtId="0" fontId="14" fillId="0" borderId="8" xfId="0" applyFont="1" applyBorder="1" applyAlignment="1">
      <alignment horizontal="left"/>
    </xf>
    <xf numFmtId="43" fontId="14" fillId="0" borderId="8" xfId="5" applyFont="1" applyBorder="1" applyAlignment="1">
      <alignment horizontal="left"/>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43" fontId="0" fillId="0" borderId="0" xfId="5" applyFont="1" applyAlignment="1">
      <alignment vertical="center"/>
    </xf>
    <xf numFmtId="0" fontId="38" fillId="0" borderId="0" xfId="0" applyFont="1" applyAlignment="1">
      <alignment horizontal="left" vertical="center"/>
    </xf>
    <xf numFmtId="0" fontId="0" fillId="0" borderId="0" xfId="0" applyAlignment="1">
      <alignment horizontal="right" vertical="center"/>
    </xf>
    <xf numFmtId="43" fontId="0" fillId="0" borderId="0" xfId="0" applyNumberFormat="1" applyFill="1">
      <alignment vertical="center"/>
    </xf>
    <xf numFmtId="10" fontId="0" fillId="0" borderId="0" xfId="0" applyNumberFormat="1" applyFill="1">
      <alignment vertical="center"/>
    </xf>
    <xf numFmtId="0" fontId="40" fillId="0" borderId="0" xfId="0" applyFont="1">
      <alignment vertical="center"/>
    </xf>
    <xf numFmtId="43" fontId="0" fillId="0" borderId="0" xfId="5" applyFont="1" applyAlignment="1">
      <alignment horizontal="center" vertical="center"/>
    </xf>
    <xf numFmtId="43" fontId="0" fillId="0" borderId="0" xfId="5"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43" fontId="33" fillId="0" borderId="0" xfId="5" applyFont="1" applyAlignment="1">
      <alignment horizontal="center" vertical="center"/>
    </xf>
    <xf numFmtId="10" fontId="40" fillId="0" borderId="0" xfId="6" applyNumberFormat="1" applyFont="1">
      <alignment vertical="center"/>
    </xf>
    <xf numFmtId="179" fontId="0" fillId="0" borderId="0" xfId="5" applyNumberFormat="1" applyFont="1" applyAlignment="1">
      <alignment horizontal="center" vertical="center"/>
    </xf>
    <xf numFmtId="0" fontId="16" fillId="0" borderId="8" xfId="22" quotePrefix="1" applyFont="1" applyBorder="1"/>
    <xf numFmtId="0" fontId="16" fillId="0" borderId="8" xfId="22" quotePrefix="1" applyFont="1" applyBorder="1" applyAlignment="1">
      <alignment wrapText="1"/>
    </xf>
    <xf numFmtId="43" fontId="17" fillId="0" borderId="8" xfId="95" quotePrefix="1" applyFont="1" applyBorder="1"/>
    <xf numFmtId="43" fontId="17" fillId="0" borderId="8" xfId="95" quotePrefix="1" applyFont="1" applyBorder="1" applyAlignment="1">
      <alignment horizontal="center"/>
    </xf>
    <xf numFmtId="0" fontId="20" fillId="0" borderId="0" xfId="22" quotePrefix="1"/>
    <xf numFmtId="43" fontId="20" fillId="0" borderId="0" xfId="5" quotePrefix="1" applyFont="1" applyAlignment="1">
      <alignment shrinkToFit="1"/>
    </xf>
    <xf numFmtId="0" fontId="20" fillId="0" borderId="8" xfId="22" quotePrefix="1" applyBorder="1"/>
    <xf numFmtId="43" fontId="0" fillId="0" borderId="8" xfId="95" quotePrefix="1" applyFont="1" applyBorder="1"/>
    <xf numFmtId="43" fontId="25" fillId="0" borderId="8" xfId="95" quotePrefix="1" applyFont="1" applyBorder="1"/>
    <xf numFmtId="0" fontId="20" fillId="0" borderId="8" xfId="22" quotePrefix="1" applyBorder="1" applyAlignment="1">
      <alignment shrinkToFit="1"/>
    </xf>
    <xf numFmtId="43" fontId="0" fillId="0" borderId="8" xfId="95" quotePrefix="1" applyFont="1" applyBorder="1" applyAlignment="1">
      <alignment shrinkToFit="1"/>
    </xf>
    <xf numFmtId="0" fontId="20" fillId="2" borderId="8" xfId="22" quotePrefix="1" applyFill="1" applyBorder="1" applyAlignment="1">
      <alignment shrinkToFit="1"/>
    </xf>
    <xf numFmtId="43" fontId="27" fillId="0" borderId="8" xfId="95" quotePrefix="1" applyFont="1" applyBorder="1" applyAlignment="1">
      <alignment shrinkToFit="1"/>
    </xf>
    <xf numFmtId="0" fontId="31" fillId="0" borderId="8" xfId="22" quotePrefix="1" applyFont="1" applyBorder="1" applyAlignment="1">
      <alignment shrinkToFit="1"/>
    </xf>
    <xf numFmtId="0" fontId="16" fillId="0" borderId="8" xfId="22" quotePrefix="1" applyFont="1" applyBorder="1" applyAlignment="1">
      <alignment vertical="center"/>
    </xf>
    <xf numFmtId="0" fontId="16" fillId="0" borderId="8" xfId="22" quotePrefix="1" applyFont="1" applyBorder="1" applyAlignment="1">
      <alignment vertical="center" wrapText="1"/>
    </xf>
    <xf numFmtId="43" fontId="17" fillId="0" borderId="8" xfId="95" quotePrefix="1" applyFont="1" applyBorder="1" applyAlignment="1">
      <alignment vertical="center"/>
    </xf>
    <xf numFmtId="0" fontId="16" fillId="0" borderId="8" xfId="22" quotePrefix="1" applyFont="1" applyBorder="1" applyAlignment="1">
      <alignment vertical="center" shrinkToFit="1"/>
    </xf>
    <xf numFmtId="0" fontId="16" fillId="0" borderId="8" xfId="22" quotePrefix="1" applyFont="1" applyBorder="1" applyAlignment="1">
      <alignment vertical="center" wrapText="1" shrinkToFit="1"/>
    </xf>
    <xf numFmtId="43" fontId="17" fillId="0" borderId="8" xfId="95" quotePrefix="1" applyFont="1" applyBorder="1" applyAlignment="1">
      <alignment vertical="center" shrinkToFit="1"/>
    </xf>
    <xf numFmtId="0" fontId="24" fillId="0" borderId="8" xfId="22" quotePrefix="1" applyFont="1" applyFill="1" applyBorder="1" applyAlignment="1">
      <alignment vertical="center" shrinkToFit="1"/>
    </xf>
    <xf numFmtId="0" fontId="24" fillId="0" borderId="8" xfId="22" quotePrefix="1" applyFont="1" applyFill="1" applyBorder="1" applyAlignment="1">
      <alignment vertical="center" wrapText="1" shrinkToFit="1"/>
    </xf>
    <xf numFmtId="43" fontId="23" fillId="0" borderId="8" xfId="95" quotePrefix="1" applyFont="1" applyBorder="1" applyAlignment="1">
      <alignment vertical="center" shrinkToFit="1"/>
    </xf>
    <xf numFmtId="0" fontId="20" fillId="0" borderId="8" xfId="22" quotePrefix="1" applyFont="1" applyBorder="1" applyAlignment="1">
      <alignment vertical="center" wrapText="1" shrinkToFit="1"/>
    </xf>
    <xf numFmtId="0" fontId="16" fillId="0" borderId="8" xfId="22" quotePrefix="1" applyFont="1" applyFill="1" applyBorder="1" applyAlignment="1">
      <alignment vertical="center" shrinkToFit="1"/>
    </xf>
    <xf numFmtId="0" fontId="16" fillId="0" borderId="8" xfId="22" quotePrefix="1" applyFont="1" applyFill="1" applyBorder="1" applyAlignment="1">
      <alignment vertical="center" wrapText="1" shrinkToFit="1"/>
    </xf>
    <xf numFmtId="176" fontId="39" fillId="0" borderId="0" xfId="5" applyNumberFormat="1" applyFont="1">
      <alignment vertical="center"/>
    </xf>
    <xf numFmtId="0" fontId="21" fillId="0" borderId="8" xfId="22" quotePrefix="1" applyFont="1" applyBorder="1" applyAlignment="1">
      <alignment vertical="center" wrapText="1" shrinkToFit="1"/>
    </xf>
    <xf numFmtId="0" fontId="51" fillId="0" borderId="8" xfId="0" applyFont="1" applyBorder="1" applyAlignment="1">
      <alignment horizontal="left" vertical="center"/>
    </xf>
    <xf numFmtId="0" fontId="6" fillId="0" borderId="8" xfId="0" applyFont="1" applyBorder="1" applyAlignment="1">
      <alignment horizontal="center" vertical="center"/>
    </xf>
    <xf numFmtId="0" fontId="6" fillId="0" borderId="8" xfId="0" applyFont="1" applyFill="1" applyBorder="1" applyAlignment="1">
      <alignment horizontal="center" vertical="center"/>
    </xf>
    <xf numFmtId="0" fontId="51" fillId="0" borderId="8" xfId="0" applyFont="1" applyFill="1" applyBorder="1" applyAlignment="1">
      <alignment horizontal="left" vertical="center" wrapText="1"/>
    </xf>
    <xf numFmtId="0" fontId="53" fillId="0" borderId="8" xfId="0" applyFont="1" applyFill="1" applyBorder="1" applyAlignment="1">
      <alignment horizontal="center" vertical="center"/>
    </xf>
    <xf numFmtId="0" fontId="51" fillId="0" borderId="8" xfId="0" applyFont="1" applyBorder="1" applyAlignment="1">
      <alignment horizontal="left" vertical="center" wrapText="1"/>
    </xf>
    <xf numFmtId="0" fontId="6" fillId="0" borderId="22" xfId="0" applyFont="1" applyBorder="1">
      <alignment vertical="center"/>
    </xf>
    <xf numFmtId="0" fontId="6" fillId="0" borderId="8" xfId="0" applyFont="1" applyFill="1" applyBorder="1" applyAlignment="1">
      <alignment vertical="center" wrapText="1"/>
    </xf>
    <xf numFmtId="0" fontId="6" fillId="0" borderId="9" xfId="0" applyFont="1" applyBorder="1">
      <alignment vertical="center"/>
    </xf>
    <xf numFmtId="0" fontId="6" fillId="0" borderId="8" xfId="0" applyFont="1" applyBorder="1">
      <alignment vertical="center"/>
    </xf>
    <xf numFmtId="0" fontId="6" fillId="0" borderId="8" xfId="0" applyFont="1" applyFill="1" applyBorder="1">
      <alignment vertical="center"/>
    </xf>
    <xf numFmtId="0" fontId="55" fillId="0" borderId="8" xfId="0" applyFont="1" applyBorder="1" applyAlignment="1">
      <alignment horizontal="left" vertical="center" wrapText="1"/>
    </xf>
    <xf numFmtId="0" fontId="51" fillId="0" borderId="8" xfId="0" applyFont="1" applyBorder="1" applyAlignment="1">
      <alignment horizontal="center" vertical="center" wrapText="1"/>
    </xf>
    <xf numFmtId="0" fontId="51" fillId="0" borderId="8" xfId="0" applyFont="1" applyBorder="1" applyAlignment="1">
      <alignment vertical="center" wrapText="1"/>
    </xf>
    <xf numFmtId="43" fontId="51" fillId="0" borderId="8" xfId="5" applyFont="1" applyBorder="1" applyAlignment="1">
      <alignment vertical="center" wrapText="1"/>
    </xf>
    <xf numFmtId="0" fontId="6" fillId="0" borderId="0" xfId="0" applyFont="1">
      <alignment vertical="center"/>
    </xf>
    <xf numFmtId="0" fontId="6" fillId="0" borderId="11" xfId="0" applyFont="1" applyBorder="1" applyAlignment="1">
      <alignment horizontal="center" vertical="center"/>
    </xf>
    <xf numFmtId="43" fontId="6" fillId="0" borderId="8" xfId="5" applyFont="1" applyBorder="1" applyAlignment="1">
      <alignment horizontal="center" vertical="center"/>
    </xf>
    <xf numFmtId="43" fontId="56" fillId="0" borderId="11" xfId="5" applyFont="1" applyBorder="1" applyAlignment="1">
      <alignment horizontal="center" vertical="center" wrapText="1"/>
    </xf>
    <xf numFmtId="0" fontId="6" fillId="0" borderId="13" xfId="0" applyFont="1" applyBorder="1" applyAlignment="1">
      <alignment horizontal="center" vertical="center"/>
    </xf>
    <xf numFmtId="43" fontId="61" fillId="0" borderId="8" xfId="5" applyFont="1" applyBorder="1" applyAlignment="1">
      <alignment horizontal="center" vertical="center" wrapText="1"/>
    </xf>
    <xf numFmtId="0" fontId="62" fillId="0" borderId="0" xfId="0" applyFont="1">
      <alignment vertical="center"/>
    </xf>
    <xf numFmtId="0" fontId="62" fillId="0" borderId="8" xfId="0" applyFont="1" applyBorder="1" applyAlignment="1">
      <alignment horizontal="center" vertical="center"/>
    </xf>
    <xf numFmtId="0" fontId="62" fillId="0" borderId="9" xfId="0" applyFont="1" applyBorder="1" applyAlignment="1">
      <alignment horizontal="center" vertical="center"/>
    </xf>
    <xf numFmtId="43" fontId="62" fillId="0" borderId="9" xfId="5" applyFont="1" applyBorder="1" applyAlignment="1">
      <alignment horizontal="center" vertical="center"/>
    </xf>
    <xf numFmtId="43" fontId="62" fillId="0" borderId="9" xfId="0" applyNumberFormat="1" applyFont="1" applyBorder="1" applyAlignment="1">
      <alignment horizontal="center" vertical="center"/>
    </xf>
    <xf numFmtId="43" fontId="62" fillId="0" borderId="8" xfId="5" applyFont="1" applyBorder="1" applyAlignment="1">
      <alignment horizontal="center" vertical="center"/>
    </xf>
    <xf numFmtId="43" fontId="53" fillId="0" borderId="8" xfId="5" applyFont="1" applyBorder="1" applyAlignment="1">
      <alignment horizontal="center" vertical="center"/>
    </xf>
    <xf numFmtId="0" fontId="57" fillId="0" borderId="8" xfId="0" applyFont="1" applyBorder="1" applyAlignment="1">
      <alignment horizontal="center" vertical="center" wrapText="1"/>
    </xf>
    <xf numFmtId="43" fontId="57" fillId="0" borderId="8" xfId="5" applyFont="1" applyBorder="1" applyAlignment="1">
      <alignment horizontal="center" vertical="center" wrapText="1"/>
    </xf>
    <xf numFmtId="0" fontId="56" fillId="0" borderId="8" xfId="0" applyFont="1" applyBorder="1" applyAlignment="1">
      <alignment horizontal="center" vertical="center" wrapText="1"/>
    </xf>
    <xf numFmtId="43" fontId="63" fillId="0" borderId="8" xfId="5" applyFont="1" applyBorder="1" applyAlignment="1">
      <alignment horizontal="center" vertical="center"/>
    </xf>
    <xf numFmtId="0" fontId="63" fillId="0" borderId="8" xfId="0" applyFont="1" applyBorder="1" applyAlignment="1">
      <alignment horizontal="center" vertical="center"/>
    </xf>
    <xf numFmtId="0" fontId="62" fillId="0" borderId="8" xfId="0" applyFont="1" applyFill="1" applyBorder="1" applyAlignment="1">
      <alignment horizontal="center" vertical="center"/>
    </xf>
    <xf numFmtId="43" fontId="53" fillId="0" borderId="8" xfId="5" applyFont="1" applyFill="1" applyBorder="1" applyAlignment="1">
      <alignment horizontal="center" vertical="center"/>
    </xf>
    <xf numFmtId="43" fontId="6" fillId="0" borderId="8" xfId="5" applyFont="1" applyFill="1" applyBorder="1" applyAlignment="1">
      <alignment horizontal="center" vertical="center"/>
    </xf>
    <xf numFmtId="0" fontId="64" fillId="0" borderId="8" xfId="0" applyFont="1" applyBorder="1" applyAlignment="1">
      <alignment horizontal="center" vertical="center"/>
    </xf>
    <xf numFmtId="0" fontId="54" fillId="0" borderId="8" xfId="22" applyFont="1" applyBorder="1" applyAlignment="1">
      <alignment horizontal="center" vertical="center"/>
    </xf>
    <xf numFmtId="0" fontId="54" fillId="0" borderId="8" xfId="22" quotePrefix="1" applyFont="1" applyBorder="1" applyAlignment="1">
      <alignment vertical="center"/>
    </xf>
    <xf numFmtId="0" fontId="54" fillId="0" borderId="8" xfId="22" quotePrefix="1" applyFont="1" applyBorder="1" applyAlignment="1">
      <alignment vertical="center" wrapText="1"/>
    </xf>
    <xf numFmtId="43" fontId="71" fillId="0" borderId="8" xfId="95" quotePrefix="1" applyFont="1" applyBorder="1" applyAlignment="1">
      <alignment vertical="center"/>
    </xf>
    <xf numFmtId="43" fontId="71" fillId="0" borderId="8" xfId="95" applyFont="1" applyBorder="1" applyAlignment="1">
      <alignment vertical="center"/>
    </xf>
    <xf numFmtId="43" fontId="71" fillId="0" borderId="8" xfId="95" applyFont="1" applyBorder="1" applyAlignment="1">
      <alignment horizontal="center" vertical="center"/>
    </xf>
    <xf numFmtId="43" fontId="71" fillId="0" borderId="8" xfId="95" applyFont="1" applyFill="1" applyBorder="1" applyAlignment="1">
      <alignment horizontal="center" vertical="center"/>
    </xf>
    <xf numFmtId="0" fontId="54" fillId="0" borderId="8" xfId="22" applyFont="1" applyBorder="1" applyAlignment="1">
      <alignment vertical="center"/>
    </xf>
    <xf numFmtId="43" fontId="72" fillId="0" borderId="8" xfId="5" applyFont="1" applyFill="1" applyBorder="1" applyAlignment="1" applyProtection="1">
      <alignment vertical="center" wrapText="1"/>
    </xf>
    <xf numFmtId="43" fontId="73" fillId="0" borderId="8" xfId="5" applyNumberFormat="1" applyFont="1" applyFill="1" applyBorder="1" applyAlignment="1" applyProtection="1">
      <alignment horizontal="center" vertical="center" wrapText="1"/>
    </xf>
    <xf numFmtId="0" fontId="54" fillId="0" borderId="8" xfId="22" applyFont="1" applyBorder="1"/>
    <xf numFmtId="43" fontId="73" fillId="0" borderId="8" xfId="5" applyFont="1" applyFill="1" applyBorder="1" applyAlignment="1" applyProtection="1">
      <alignment vertical="center" wrapText="1"/>
    </xf>
    <xf numFmtId="0" fontId="54" fillId="0" borderId="8" xfId="22" applyFont="1" applyBorder="1" applyAlignment="1">
      <alignment horizontal="center" vertical="center" shrinkToFit="1"/>
    </xf>
    <xf numFmtId="0" fontId="54" fillId="0" borderId="8" xfId="22" quotePrefix="1" applyFont="1" applyBorder="1" applyAlignment="1">
      <alignment vertical="center" shrinkToFit="1"/>
    </xf>
    <xf numFmtId="0" fontId="54" fillId="0" borderId="8" xfId="22" quotePrefix="1" applyFont="1" applyBorder="1" applyAlignment="1">
      <alignment vertical="center" wrapText="1" shrinkToFit="1"/>
    </xf>
    <xf numFmtId="43" fontId="71" fillId="0" borderId="8" xfId="95" applyFont="1" applyBorder="1" applyAlignment="1">
      <alignment vertical="center" shrinkToFit="1"/>
    </xf>
    <xf numFmtId="43" fontId="71" fillId="0" borderId="8" xfId="95" quotePrefix="1" applyFont="1" applyBorder="1" applyAlignment="1">
      <alignment vertical="center" shrinkToFit="1"/>
    </xf>
    <xf numFmtId="43" fontId="71" fillId="0" borderId="8" xfId="95" applyFont="1" applyBorder="1" applyAlignment="1">
      <alignment horizontal="center" vertical="center" shrinkToFit="1"/>
    </xf>
    <xf numFmtId="14" fontId="54" fillId="0" borderId="9" xfId="37" applyNumberFormat="1" applyFont="1" applyFill="1" applyBorder="1" applyAlignment="1">
      <alignment horizontal="center" vertical="center" wrapText="1"/>
    </xf>
    <xf numFmtId="0" fontId="54" fillId="0" borderId="9" xfId="22" applyFont="1" applyBorder="1" applyAlignment="1">
      <alignment vertical="center" shrinkToFit="1"/>
    </xf>
    <xf numFmtId="43" fontId="54" fillId="0" borderId="9" xfId="5" applyFont="1" applyFill="1" applyBorder="1" applyAlignment="1" applyProtection="1">
      <alignment vertical="center" shrinkToFit="1"/>
    </xf>
    <xf numFmtId="43" fontId="54" fillId="0" borderId="9" xfId="5" applyNumberFormat="1" applyFont="1" applyFill="1" applyBorder="1" applyAlignment="1" applyProtection="1">
      <alignment vertical="center" shrinkToFit="1"/>
    </xf>
    <xf numFmtId="0" fontId="54" fillId="0" borderId="0" xfId="22" applyFont="1"/>
    <xf numFmtId="43" fontId="54" fillId="0" borderId="9" xfId="5" applyFont="1" applyFill="1" applyBorder="1" applyAlignment="1" applyProtection="1"/>
    <xf numFmtId="14" fontId="54" fillId="0" borderId="8" xfId="36" applyNumberFormat="1" applyFont="1" applyFill="1" applyBorder="1" applyAlignment="1">
      <alignment horizontal="center" vertical="center" wrapText="1"/>
    </xf>
    <xf numFmtId="0" fontId="54" fillId="0" borderId="8" xfId="22" applyFont="1" applyBorder="1" applyAlignment="1">
      <alignment vertical="center" shrinkToFit="1"/>
    </xf>
    <xf numFmtId="43" fontId="54" fillId="0" borderId="8" xfId="5" applyFont="1" applyFill="1" applyBorder="1" applyAlignment="1" applyProtection="1">
      <alignment vertical="center" shrinkToFit="1"/>
    </xf>
    <xf numFmtId="43" fontId="54" fillId="0" borderId="8" xfId="5" applyNumberFormat="1" applyFont="1" applyFill="1" applyBorder="1" applyAlignment="1" applyProtection="1">
      <alignment vertical="center" shrinkToFit="1"/>
    </xf>
    <xf numFmtId="43" fontId="54" fillId="0" borderId="8" xfId="5" applyFont="1" applyFill="1" applyBorder="1" applyAlignment="1" applyProtection="1"/>
    <xf numFmtId="14" fontId="54" fillId="0" borderId="8" xfId="38" applyNumberFormat="1" applyFont="1" applyFill="1" applyBorder="1" applyAlignment="1">
      <alignment horizontal="center" vertical="center" wrapText="1"/>
    </xf>
    <xf numFmtId="14" fontId="54" fillId="0" borderId="8" xfId="9" applyNumberFormat="1" applyFont="1" applyFill="1" applyBorder="1" applyAlignment="1">
      <alignment horizontal="center" vertical="center" wrapText="1"/>
    </xf>
    <xf numFmtId="43" fontId="71" fillId="0" borderId="8" xfId="95" applyFont="1" applyFill="1" applyBorder="1" applyAlignment="1">
      <alignment horizontal="center" vertical="center" shrinkToFit="1"/>
    </xf>
    <xf numFmtId="0" fontId="73" fillId="0" borderId="8" xfId="22" quotePrefix="1" applyFont="1" applyBorder="1" applyAlignment="1">
      <alignment vertical="center" wrapText="1" shrinkToFit="1"/>
    </xf>
    <xf numFmtId="14" fontId="54" fillId="0" borderId="13" xfId="39" applyNumberFormat="1" applyFont="1" applyFill="1" applyBorder="1" applyAlignment="1">
      <alignment horizontal="center" vertical="center" wrapText="1"/>
    </xf>
    <xf numFmtId="14" fontId="54" fillId="0" borderId="8" xfId="33" applyNumberFormat="1" applyFont="1" applyFill="1" applyBorder="1" applyAlignment="1">
      <alignment horizontal="center" vertical="center" wrapText="1"/>
    </xf>
    <xf numFmtId="14" fontId="54" fillId="0" borderId="8" xfId="35" applyNumberFormat="1" applyFont="1" applyFill="1" applyBorder="1" applyAlignment="1">
      <alignment horizontal="center" vertical="center" wrapText="1"/>
    </xf>
    <xf numFmtId="14" fontId="54" fillId="0" borderId="8" xfId="41" applyNumberFormat="1" applyFont="1" applyFill="1" applyBorder="1" applyAlignment="1">
      <alignment horizontal="center" vertical="center" wrapText="1"/>
    </xf>
    <xf numFmtId="14" fontId="54" fillId="0" borderId="22" xfId="43" applyNumberFormat="1" applyFont="1" applyFill="1" applyBorder="1" applyAlignment="1">
      <alignment horizontal="center" vertical="center" wrapText="1"/>
    </xf>
    <xf numFmtId="14" fontId="54" fillId="0" borderId="8" xfId="45" applyNumberFormat="1" applyFont="1" applyFill="1" applyBorder="1" applyAlignment="1">
      <alignment horizontal="center" vertical="center" wrapText="1"/>
    </xf>
    <xf numFmtId="14" fontId="54" fillId="0" borderId="8" xfId="47" applyNumberFormat="1" applyFont="1" applyFill="1" applyBorder="1" applyAlignment="1">
      <alignment horizontal="center" vertical="center" wrapText="1"/>
    </xf>
    <xf numFmtId="14" fontId="54" fillId="0" borderId="8" xfId="2" applyNumberFormat="1" applyFont="1" applyFill="1" applyBorder="1" applyAlignment="1">
      <alignment horizontal="center" vertical="center" wrapText="1"/>
    </xf>
    <xf numFmtId="14" fontId="54" fillId="0" borderId="8" xfId="40" applyNumberFormat="1" applyFont="1" applyFill="1" applyBorder="1" applyAlignment="1">
      <alignment horizontal="center" vertical="center" wrapText="1"/>
    </xf>
    <xf numFmtId="14" fontId="54" fillId="0" borderId="8" xfId="42" applyNumberFormat="1" applyFont="1" applyFill="1" applyBorder="1" applyAlignment="1">
      <alignment horizontal="center" vertical="center" wrapText="1"/>
    </xf>
    <xf numFmtId="14" fontId="54" fillId="0" borderId="8" xfId="44" applyNumberFormat="1" applyFont="1" applyFill="1" applyBorder="1" applyAlignment="1">
      <alignment horizontal="center" vertical="center" wrapText="1"/>
    </xf>
    <xf numFmtId="14" fontId="54" fillId="0" borderId="8" xfId="46" applyNumberFormat="1" applyFont="1" applyFill="1" applyBorder="1" applyAlignment="1">
      <alignment horizontal="center" vertical="center" wrapText="1"/>
    </xf>
    <xf numFmtId="14" fontId="54" fillId="0" borderId="8" xfId="1" applyNumberFormat="1" applyFont="1" applyFill="1" applyBorder="1" applyAlignment="1">
      <alignment horizontal="center" vertical="center" wrapText="1"/>
    </xf>
    <xf numFmtId="14" fontId="54" fillId="0" borderId="8" xfId="49" applyNumberFormat="1" applyFont="1" applyFill="1" applyBorder="1" applyAlignment="1">
      <alignment horizontal="center" vertical="center" wrapText="1"/>
    </xf>
    <xf numFmtId="14" fontId="54" fillId="0" borderId="8" xfId="51" applyNumberFormat="1" applyFont="1" applyFill="1" applyBorder="1" applyAlignment="1">
      <alignment horizontal="center" vertical="center" wrapText="1"/>
    </xf>
    <xf numFmtId="14" fontId="54" fillId="0" borderId="8" xfId="53" applyNumberFormat="1" applyFont="1" applyFill="1" applyBorder="1" applyAlignment="1">
      <alignment horizontal="center" vertical="center" wrapText="1"/>
    </xf>
    <xf numFmtId="14" fontId="54" fillId="0" borderId="8" xfId="55" applyNumberFormat="1" applyFont="1" applyFill="1" applyBorder="1" applyAlignment="1">
      <alignment horizontal="center" vertical="center" wrapText="1"/>
    </xf>
    <xf numFmtId="14" fontId="54" fillId="0" borderId="8" xfId="57" applyNumberFormat="1" applyFont="1" applyFill="1" applyBorder="1" applyAlignment="1">
      <alignment horizontal="center" vertical="center" wrapText="1"/>
    </xf>
    <xf numFmtId="14" fontId="54" fillId="0" borderId="8" xfId="48" applyNumberFormat="1" applyFont="1" applyFill="1" applyBorder="1" applyAlignment="1">
      <alignment horizontal="center" vertical="center" wrapText="1"/>
    </xf>
    <xf numFmtId="14" fontId="54" fillId="0" borderId="8" xfId="50" applyNumberFormat="1" applyFont="1" applyFill="1" applyBorder="1" applyAlignment="1">
      <alignment horizontal="center" vertical="center" wrapText="1"/>
    </xf>
    <xf numFmtId="14" fontId="54" fillId="0" borderId="8" xfId="52" applyNumberFormat="1" applyFont="1" applyFill="1" applyBorder="1" applyAlignment="1">
      <alignment horizontal="center" vertical="center" wrapText="1"/>
    </xf>
    <xf numFmtId="14" fontId="54" fillId="0" borderId="8" xfId="54" applyNumberFormat="1" applyFont="1" applyFill="1" applyBorder="1" applyAlignment="1">
      <alignment horizontal="center" vertical="center" wrapText="1"/>
    </xf>
    <xf numFmtId="14" fontId="54" fillId="0" borderId="8" xfId="56" applyNumberFormat="1" applyFont="1" applyFill="1" applyBorder="1" applyAlignment="1">
      <alignment horizontal="center" vertical="center" wrapText="1"/>
    </xf>
    <xf numFmtId="14" fontId="54" fillId="0" borderId="8" xfId="59" applyNumberFormat="1" applyFont="1" applyFill="1" applyBorder="1" applyAlignment="1">
      <alignment horizontal="center" vertical="center" wrapText="1"/>
    </xf>
    <xf numFmtId="14" fontId="54" fillId="0" borderId="8" xfId="61" applyNumberFormat="1" applyFont="1" applyFill="1" applyBorder="1" applyAlignment="1">
      <alignment horizontal="center" vertical="center" wrapText="1"/>
    </xf>
    <xf numFmtId="43" fontId="74" fillId="0" borderId="8" xfId="95" applyFont="1" applyBorder="1" applyAlignment="1">
      <alignment vertical="center" shrinkToFit="1"/>
    </xf>
    <xf numFmtId="14" fontId="54" fillId="0" borderId="8" xfId="63" applyNumberFormat="1" applyFont="1" applyFill="1" applyBorder="1" applyAlignment="1">
      <alignment horizontal="center" vertical="center" wrapText="1"/>
    </xf>
    <xf numFmtId="0" fontId="72" fillId="0" borderId="8" xfId="22" quotePrefix="1" applyFont="1" applyBorder="1" applyAlignment="1">
      <alignment vertical="center" wrapText="1" shrinkToFit="1"/>
    </xf>
    <xf numFmtId="14" fontId="54" fillId="0" borderId="8" xfId="65" applyNumberFormat="1" applyFont="1" applyFill="1" applyBorder="1" applyAlignment="1">
      <alignment horizontal="center" vertical="center" wrapText="1"/>
    </xf>
    <xf numFmtId="14" fontId="54" fillId="0" borderId="8" xfId="67" applyNumberFormat="1" applyFont="1" applyFill="1" applyBorder="1" applyAlignment="1">
      <alignment horizontal="center" vertical="center" wrapText="1"/>
    </xf>
    <xf numFmtId="14" fontId="54" fillId="0" borderId="8" xfId="58" applyNumberFormat="1" applyFont="1" applyFill="1" applyBorder="1" applyAlignment="1">
      <alignment horizontal="center" vertical="center" wrapText="1"/>
    </xf>
    <xf numFmtId="14" fontId="54" fillId="0" borderId="8" xfId="60" applyNumberFormat="1" applyFont="1" applyFill="1" applyBorder="1" applyAlignment="1">
      <alignment horizontal="center" vertical="center" wrapText="1"/>
    </xf>
    <xf numFmtId="14" fontId="54" fillId="0" borderId="8" xfId="62" applyNumberFormat="1" applyFont="1" applyFill="1" applyBorder="1" applyAlignment="1">
      <alignment horizontal="center" vertical="center" wrapText="1"/>
    </xf>
    <xf numFmtId="14" fontId="71" fillId="0" borderId="8" xfId="64" applyNumberFormat="1" applyFont="1" applyFill="1" applyBorder="1" applyAlignment="1">
      <alignment horizontal="center" vertical="center"/>
    </xf>
    <xf numFmtId="14" fontId="54" fillId="0" borderId="8" xfId="66" applyNumberFormat="1" applyFont="1" applyFill="1" applyBorder="1" applyAlignment="1">
      <alignment horizontal="center" vertical="center" wrapText="1"/>
    </xf>
    <xf numFmtId="14" fontId="54" fillId="0" borderId="8" xfId="69" applyNumberFormat="1" applyFont="1" applyFill="1" applyBorder="1" applyAlignment="1">
      <alignment horizontal="center" vertical="center" wrapText="1"/>
    </xf>
    <xf numFmtId="43" fontId="74" fillId="0" borderId="8" xfId="95" applyFont="1" applyFill="1" applyBorder="1" applyAlignment="1">
      <alignment horizontal="center" vertical="center" shrinkToFit="1"/>
    </xf>
    <xf numFmtId="14" fontId="54" fillId="0" borderId="8" xfId="71" applyNumberFormat="1" applyFont="1" applyFill="1" applyBorder="1" applyAlignment="1">
      <alignment horizontal="center" vertical="center" wrapText="1"/>
    </xf>
    <xf numFmtId="14" fontId="54" fillId="0" borderId="8" xfId="72" applyNumberFormat="1" applyFont="1" applyFill="1" applyBorder="1" applyAlignment="1">
      <alignment horizontal="center" vertical="center" wrapText="1"/>
    </xf>
    <xf numFmtId="14" fontId="54" fillId="0" borderId="8" xfId="73" applyNumberFormat="1" applyFont="1" applyFill="1" applyBorder="1" applyAlignment="1">
      <alignment horizontal="center" vertical="center" wrapText="1"/>
    </xf>
    <xf numFmtId="0" fontId="71" fillId="0" borderId="8" xfId="34" applyFont="1" applyFill="1" applyBorder="1" applyAlignment="1">
      <alignment horizontal="center" vertical="center"/>
    </xf>
    <xf numFmtId="0" fontId="74" fillId="0" borderId="8" xfId="22" quotePrefix="1" applyFont="1" applyFill="1" applyBorder="1" applyAlignment="1">
      <alignment vertical="center" shrinkToFit="1"/>
    </xf>
    <xf numFmtId="0" fontId="74" fillId="0" borderId="8" xfId="22" quotePrefix="1" applyFont="1" applyFill="1" applyBorder="1" applyAlignment="1">
      <alignment vertical="center" wrapText="1" shrinkToFit="1"/>
    </xf>
    <xf numFmtId="43" fontId="74" fillId="0" borderId="8" xfId="5" applyNumberFormat="1" applyFont="1" applyFill="1" applyBorder="1" applyAlignment="1" applyProtection="1">
      <alignment vertical="center" shrinkToFit="1"/>
    </xf>
    <xf numFmtId="14" fontId="54" fillId="0" borderId="8" xfId="68" applyNumberFormat="1" applyFont="1" applyFill="1" applyBorder="1" applyAlignment="1">
      <alignment horizontal="center" vertical="center" wrapText="1"/>
    </xf>
    <xf numFmtId="14" fontId="54" fillId="0" borderId="8" xfId="70" applyNumberFormat="1" applyFont="1" applyFill="1" applyBorder="1" applyAlignment="1">
      <alignment horizontal="center" vertical="center" wrapText="1"/>
    </xf>
    <xf numFmtId="0" fontId="71" fillId="0" borderId="8" xfId="23" applyFont="1" applyFill="1" applyBorder="1" applyAlignment="1">
      <alignment horizontal="center" vertical="center"/>
    </xf>
    <xf numFmtId="0" fontId="71" fillId="0" borderId="8" xfId="24" applyFont="1" applyFill="1" applyBorder="1" applyAlignment="1">
      <alignment horizontal="center" vertical="center"/>
    </xf>
    <xf numFmtId="0" fontId="71" fillId="0" borderId="8" xfId="25" applyFont="1" applyFill="1" applyBorder="1" applyAlignment="1">
      <alignment horizontal="center" vertical="center"/>
    </xf>
    <xf numFmtId="14" fontId="54" fillId="0" borderId="8" xfId="74" applyNumberFormat="1" applyFont="1" applyFill="1" applyBorder="1" applyAlignment="1">
      <alignment horizontal="center" vertical="center" wrapText="1"/>
    </xf>
    <xf numFmtId="43" fontId="74" fillId="0" borderId="8" xfId="95" quotePrefix="1" applyFont="1" applyBorder="1" applyAlignment="1">
      <alignment vertical="center" shrinkToFit="1"/>
    </xf>
    <xf numFmtId="14" fontId="71" fillId="0" borderId="8" xfId="76" applyNumberFormat="1" applyFont="1" applyFill="1" applyBorder="1" applyAlignment="1">
      <alignment horizontal="center" vertical="center"/>
    </xf>
    <xf numFmtId="14" fontId="54" fillId="0" borderId="8" xfId="78" applyNumberFormat="1" applyFont="1" applyFill="1" applyBorder="1" applyAlignment="1">
      <alignment horizontal="center" vertical="center" wrapText="1"/>
    </xf>
    <xf numFmtId="0" fontId="71" fillId="0" borderId="8" xfId="26" applyFont="1" applyFill="1" applyBorder="1" applyAlignment="1">
      <alignment horizontal="center" vertical="center"/>
    </xf>
    <xf numFmtId="14" fontId="71" fillId="0" borderId="8" xfId="80" applyNumberFormat="1" applyFont="1" applyFill="1" applyBorder="1" applyAlignment="1">
      <alignment horizontal="center" vertical="center"/>
    </xf>
    <xf numFmtId="0" fontId="71" fillId="0" borderId="8" xfId="27" applyFont="1" applyFill="1" applyBorder="1" applyAlignment="1">
      <alignment horizontal="center" vertical="center"/>
    </xf>
    <xf numFmtId="14" fontId="54" fillId="0" borderId="8" xfId="75" applyNumberFormat="1" applyFont="1" applyFill="1" applyBorder="1" applyAlignment="1">
      <alignment horizontal="center" vertical="center" wrapText="1"/>
    </xf>
    <xf numFmtId="14" fontId="54" fillId="0" borderId="8" xfId="77" applyNumberFormat="1" applyFont="1" applyFill="1" applyBorder="1" applyAlignment="1">
      <alignment horizontal="center" vertical="center" wrapText="1"/>
    </xf>
    <xf numFmtId="14" fontId="54" fillId="0" borderId="8" xfId="81" applyNumberFormat="1" applyFont="1" applyFill="1" applyBorder="1" applyAlignment="1">
      <alignment horizontal="center" vertical="center" wrapText="1"/>
    </xf>
    <xf numFmtId="14" fontId="54" fillId="0" borderId="13" xfId="79" applyNumberFormat="1" applyFont="1" applyFill="1" applyBorder="1" applyAlignment="1">
      <alignment horizontal="center" vertical="center" wrapText="1"/>
    </xf>
    <xf numFmtId="14" fontId="54" fillId="0" borderId="13" xfId="8" applyNumberFormat="1" applyFont="1" applyFill="1" applyBorder="1" applyAlignment="1">
      <alignment horizontal="center" vertical="center" wrapText="1"/>
    </xf>
    <xf numFmtId="14" fontId="54" fillId="0" borderId="13" xfId="83" applyNumberFormat="1" applyFont="1" applyFill="1" applyBorder="1" applyAlignment="1">
      <alignment horizontal="center" vertical="center" wrapText="1"/>
    </xf>
    <xf numFmtId="14" fontId="54" fillId="0" borderId="13" xfId="85" applyNumberFormat="1" applyFont="1" applyFill="1" applyBorder="1" applyAlignment="1">
      <alignment horizontal="center" vertical="center" wrapText="1"/>
    </xf>
    <xf numFmtId="14" fontId="54" fillId="0" borderId="13" xfId="87" applyNumberFormat="1" applyFont="1" applyFill="1" applyBorder="1" applyAlignment="1">
      <alignment horizontal="center" vertical="center" wrapText="1"/>
    </xf>
    <xf numFmtId="14" fontId="54" fillId="0" borderId="8" xfId="89" applyNumberFormat="1" applyFont="1" applyFill="1" applyBorder="1" applyAlignment="1">
      <alignment horizontal="center" vertical="center" wrapText="1"/>
    </xf>
    <xf numFmtId="14" fontId="54" fillId="0" borderId="8" xfId="82" applyNumberFormat="1" applyFont="1" applyFill="1" applyBorder="1" applyAlignment="1">
      <alignment horizontal="center" vertical="center" wrapText="1"/>
    </xf>
    <xf numFmtId="14" fontId="54" fillId="0" borderId="8" xfId="84" applyNumberFormat="1" applyFont="1" applyFill="1" applyBorder="1" applyAlignment="1">
      <alignment horizontal="center" vertical="center" wrapText="1"/>
    </xf>
    <xf numFmtId="14" fontId="54" fillId="0" borderId="8" xfId="86" applyNumberFormat="1" applyFont="1" applyFill="1" applyBorder="1" applyAlignment="1">
      <alignment horizontal="center" vertical="center" wrapText="1"/>
    </xf>
    <xf numFmtId="14" fontId="54" fillId="0" borderId="8" xfId="88" applyNumberFormat="1" applyFont="1" applyFill="1" applyBorder="1" applyAlignment="1">
      <alignment horizontal="center" vertical="center" wrapText="1"/>
    </xf>
    <xf numFmtId="14" fontId="54" fillId="0" borderId="13" xfId="90" applyNumberFormat="1" applyFont="1" applyFill="1" applyBorder="1" applyAlignment="1">
      <alignment horizontal="center" vertical="center" wrapText="1"/>
    </xf>
    <xf numFmtId="14" fontId="54" fillId="0" borderId="8" xfId="91" applyNumberFormat="1" applyFont="1" applyFill="1" applyBorder="1" applyAlignment="1">
      <alignment horizontal="center" vertical="center" wrapText="1"/>
    </xf>
    <xf numFmtId="14" fontId="54" fillId="0" borderId="8" xfId="92" applyNumberFormat="1" applyFont="1" applyFill="1" applyBorder="1" applyAlignment="1">
      <alignment horizontal="center" vertical="center" wrapText="1"/>
    </xf>
    <xf numFmtId="14" fontId="71" fillId="0" borderId="8" xfId="93" applyNumberFormat="1" applyFont="1" applyFill="1" applyBorder="1" applyAlignment="1">
      <alignment horizontal="center" vertical="center"/>
    </xf>
    <xf numFmtId="14" fontId="54" fillId="0" borderId="8" xfId="94" applyNumberFormat="1" applyFont="1" applyFill="1" applyBorder="1" applyAlignment="1">
      <alignment horizontal="center" vertical="center" wrapText="1"/>
    </xf>
    <xf numFmtId="14" fontId="54" fillId="0" borderId="8" xfId="16" applyNumberFormat="1" applyFont="1" applyFill="1" applyBorder="1" applyAlignment="1">
      <alignment horizontal="center" vertical="center" wrapText="1"/>
    </xf>
    <xf numFmtId="14" fontId="54" fillId="0" borderId="8" xfId="3" applyNumberFormat="1" applyFont="1" applyFill="1" applyBorder="1" applyAlignment="1">
      <alignment horizontal="center" vertical="center" wrapText="1"/>
    </xf>
    <xf numFmtId="14" fontId="54" fillId="0" borderId="8" xfId="7" applyNumberFormat="1" applyFont="1" applyFill="1" applyBorder="1" applyAlignment="1">
      <alignment horizontal="center" vertical="center" wrapText="1"/>
    </xf>
    <xf numFmtId="14" fontId="54" fillId="0" borderId="8" xfId="17" applyNumberFormat="1" applyFont="1" applyFill="1" applyBorder="1" applyAlignment="1">
      <alignment horizontal="center" vertical="center" wrapText="1"/>
    </xf>
    <xf numFmtId="14" fontId="54" fillId="0" borderId="8" xfId="10" applyNumberFormat="1" applyFont="1" applyFill="1" applyBorder="1" applyAlignment="1">
      <alignment horizontal="center" vertical="center" wrapText="1"/>
    </xf>
    <xf numFmtId="14" fontId="71" fillId="0" borderId="8" xfId="95" applyNumberFormat="1" applyFont="1" applyFill="1" applyBorder="1" applyAlignment="1">
      <alignment horizontal="center" vertical="center" shrinkToFit="1"/>
    </xf>
    <xf numFmtId="14" fontId="54" fillId="0" borderId="8" xfId="18" applyNumberFormat="1" applyFont="1" applyFill="1" applyBorder="1" applyAlignment="1">
      <alignment horizontal="center" vertical="center" wrapText="1"/>
    </xf>
    <xf numFmtId="14" fontId="54" fillId="0" borderId="8" xfId="19" applyNumberFormat="1" applyFont="1" applyFill="1" applyBorder="1" applyAlignment="1">
      <alignment horizontal="center" vertical="center" wrapText="1"/>
    </xf>
    <xf numFmtId="14" fontId="54" fillId="0" borderId="8" xfId="11" applyNumberFormat="1" applyFont="1" applyFill="1" applyBorder="1" applyAlignment="1">
      <alignment horizontal="center" vertical="center" wrapText="1"/>
    </xf>
    <xf numFmtId="14" fontId="71" fillId="0" borderId="8" xfId="15" applyNumberFormat="1" applyFont="1" applyFill="1" applyBorder="1" applyAlignment="1">
      <alignment horizontal="center" vertical="center"/>
    </xf>
    <xf numFmtId="14" fontId="54" fillId="0" borderId="8" xfId="4" applyNumberFormat="1" applyFont="1" applyFill="1" applyBorder="1" applyAlignment="1">
      <alignment horizontal="center" vertical="center" wrapText="1"/>
    </xf>
    <xf numFmtId="0" fontId="71" fillId="0" borderId="8" xfId="28" applyFont="1" applyFill="1" applyBorder="1" applyAlignment="1">
      <alignment horizontal="center" vertical="center"/>
    </xf>
    <xf numFmtId="14" fontId="54" fillId="0" borderId="8" xfId="20" applyNumberFormat="1" applyFont="1" applyFill="1" applyBorder="1" applyAlignment="1">
      <alignment horizontal="center" vertical="center" wrapText="1"/>
    </xf>
    <xf numFmtId="14" fontId="71" fillId="0" borderId="8" xfId="12" applyNumberFormat="1" applyFont="1" applyFill="1" applyBorder="1" applyAlignment="1">
      <alignment horizontal="center" vertical="center"/>
    </xf>
    <xf numFmtId="14" fontId="71" fillId="0" borderId="8" xfId="13" applyNumberFormat="1" applyFont="1" applyFill="1" applyBorder="1" applyAlignment="1">
      <alignment horizontal="center" vertical="center"/>
    </xf>
    <xf numFmtId="0" fontId="71" fillId="0" borderId="8" xfId="29" applyFont="1" applyFill="1" applyBorder="1" applyAlignment="1">
      <alignment horizontal="center" vertical="center"/>
    </xf>
    <xf numFmtId="0" fontId="71" fillId="0" borderId="8" xfId="21" applyFont="1" applyFill="1" applyBorder="1" applyAlignment="1">
      <alignment horizontal="center" vertical="center"/>
    </xf>
    <xf numFmtId="0" fontId="71" fillId="0" borderId="8" xfId="30" applyFont="1" applyFill="1" applyBorder="1" applyAlignment="1">
      <alignment horizontal="center" vertical="center"/>
    </xf>
    <xf numFmtId="0" fontId="71" fillId="0" borderId="8" xfId="31" applyFont="1" applyFill="1" applyBorder="1" applyAlignment="1">
      <alignment horizontal="center" vertical="center"/>
    </xf>
    <xf numFmtId="0" fontId="54" fillId="0" borderId="8" xfId="22" quotePrefix="1" applyFont="1" applyFill="1" applyBorder="1" applyAlignment="1">
      <alignment vertical="center" shrinkToFit="1"/>
    </xf>
    <xf numFmtId="0" fontId="54" fillId="0" borderId="8" xfId="22" quotePrefix="1" applyFont="1" applyFill="1" applyBorder="1" applyAlignment="1">
      <alignment vertical="center" wrapText="1" shrinkToFit="1"/>
    </xf>
    <xf numFmtId="14" fontId="71" fillId="0" borderId="8" xfId="14" applyNumberFormat="1" applyFont="1" applyFill="1" applyBorder="1" applyAlignment="1">
      <alignment horizontal="center" vertical="center"/>
    </xf>
    <xf numFmtId="0" fontId="71" fillId="0" borderId="8" xfId="32" applyFont="1" applyFill="1" applyBorder="1" applyAlignment="1">
      <alignment horizontal="center" vertical="center"/>
    </xf>
    <xf numFmtId="43" fontId="71" fillId="0" borderId="8" xfId="5" applyFont="1" applyBorder="1" applyAlignment="1">
      <alignment vertical="center" shrinkToFit="1"/>
    </xf>
    <xf numFmtId="0" fontId="61" fillId="0" borderId="8" xfId="0" applyNumberFormat="1" applyFont="1" applyBorder="1" applyAlignment="1">
      <alignment horizontal="left" vertical="center" wrapText="1"/>
    </xf>
    <xf numFmtId="0" fontId="61" fillId="0" borderId="8" xfId="0" applyNumberFormat="1" applyFont="1" applyBorder="1" applyAlignment="1">
      <alignment horizontal="center" vertical="center" wrapText="1"/>
    </xf>
    <xf numFmtId="0" fontId="71" fillId="0" borderId="8"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176" fontId="54" fillId="0" borderId="8" xfId="5" applyNumberFormat="1" applyFont="1" applyBorder="1" applyAlignment="1">
      <alignment horizontal="center" vertical="center" wrapText="1"/>
    </xf>
    <xf numFmtId="0" fontId="71" fillId="0" borderId="8" xfId="0" applyNumberFormat="1" applyFont="1" applyBorder="1" applyAlignment="1">
      <alignment vertical="center" wrapText="1"/>
    </xf>
    <xf numFmtId="177" fontId="54" fillId="0" borderId="8" xfId="5" applyNumberFormat="1" applyFont="1" applyBorder="1" applyAlignment="1">
      <alignment horizontal="center" vertical="center" wrapText="1"/>
    </xf>
    <xf numFmtId="0" fontId="61" fillId="0" borderId="8" xfId="0" applyNumberFormat="1" applyFont="1" applyBorder="1" applyAlignment="1">
      <alignment horizontal="justify" vertical="center"/>
    </xf>
    <xf numFmtId="0" fontId="6" fillId="0" borderId="8" xfId="0" applyNumberFormat="1" applyFont="1" applyBorder="1" applyAlignment="1">
      <alignment horizontal="center" vertical="center"/>
    </xf>
    <xf numFmtId="0" fontId="71" fillId="0" borderId="8" xfId="0" applyNumberFormat="1" applyFont="1" applyBorder="1" applyAlignment="1">
      <alignment horizontal="justify" vertical="center"/>
    </xf>
    <xf numFmtId="0" fontId="6" fillId="0" borderId="8" xfId="0" applyNumberFormat="1" applyFont="1" applyBorder="1" applyAlignment="1">
      <alignment vertical="center" wrapText="1"/>
    </xf>
    <xf numFmtId="176" fontId="52" fillId="0" borderId="8" xfId="5" applyNumberFormat="1" applyFont="1" applyBorder="1" applyAlignment="1">
      <alignment horizontal="center" vertical="center"/>
    </xf>
    <xf numFmtId="0" fontId="6" fillId="0" borderId="8" xfId="0" applyNumberFormat="1" applyFont="1" applyBorder="1">
      <alignment vertical="center"/>
    </xf>
    <xf numFmtId="0" fontId="61" fillId="0" borderId="9" xfId="0" applyNumberFormat="1" applyFont="1" applyBorder="1" applyAlignment="1">
      <alignment horizontal="left" vertical="center" wrapText="1"/>
    </xf>
    <xf numFmtId="0" fontId="61" fillId="0" borderId="9" xfId="0" applyNumberFormat="1" applyFont="1" applyBorder="1" applyAlignment="1">
      <alignment horizontal="center" vertical="center" wrapText="1"/>
    </xf>
    <xf numFmtId="0" fontId="71" fillId="0" borderId="9" xfId="0" applyNumberFormat="1" applyFont="1" applyBorder="1" applyAlignment="1">
      <alignment horizontal="left" vertical="center" wrapText="1"/>
    </xf>
    <xf numFmtId="0" fontId="54" fillId="0" borderId="9" xfId="0" applyNumberFormat="1" applyFont="1" applyBorder="1" applyAlignment="1">
      <alignment horizontal="left" vertical="center" wrapText="1"/>
    </xf>
    <xf numFmtId="0" fontId="54" fillId="0" borderId="8" xfId="0" applyNumberFormat="1" applyFont="1" applyBorder="1" applyAlignment="1">
      <alignment horizontal="center" vertical="center"/>
    </xf>
    <xf numFmtId="0" fontId="54" fillId="0" borderId="8" xfId="0" applyNumberFormat="1" applyFont="1" applyBorder="1" applyAlignment="1">
      <alignment horizontal="left" vertical="center" wrapText="1"/>
    </xf>
    <xf numFmtId="0" fontId="71" fillId="0" borderId="8" xfId="0" applyNumberFormat="1" applyFont="1" applyBorder="1">
      <alignment vertical="center"/>
    </xf>
    <xf numFmtId="0" fontId="71" fillId="0" borderId="22" xfId="0" applyNumberFormat="1" applyFont="1" applyBorder="1" applyAlignment="1">
      <alignment horizontal="center" vertical="center" wrapText="1"/>
    </xf>
    <xf numFmtId="0" fontId="71" fillId="0" borderId="22" xfId="0" applyNumberFormat="1" applyFont="1" applyBorder="1" applyAlignment="1">
      <alignment vertical="center" wrapText="1"/>
    </xf>
    <xf numFmtId="176" fontId="54" fillId="0" borderId="8" xfId="5" applyNumberFormat="1" applyFont="1" applyBorder="1" applyAlignment="1">
      <alignment vertical="center" wrapText="1"/>
    </xf>
    <xf numFmtId="0" fontId="71" fillId="0" borderId="8" xfId="0" applyNumberFormat="1" applyFont="1" applyBorder="1" applyAlignment="1">
      <alignment horizontal="center" vertical="center" wrapText="1"/>
    </xf>
    <xf numFmtId="176" fontId="54" fillId="0" borderId="9" xfId="5" applyNumberFormat="1" applyFont="1" applyBorder="1" applyAlignment="1">
      <alignment vertical="center" wrapText="1"/>
    </xf>
    <xf numFmtId="0" fontId="71" fillId="0" borderId="8" xfId="0" applyNumberFormat="1" applyFont="1" applyBorder="1" applyAlignment="1">
      <alignment horizontal="center" vertical="center"/>
    </xf>
    <xf numFmtId="0" fontId="77" fillId="0" borderId="8" xfId="0" applyFont="1" applyBorder="1" applyAlignment="1">
      <alignment horizontal="center"/>
    </xf>
    <xf numFmtId="0" fontId="78" fillId="0" borderId="8" xfId="0" applyFont="1" applyBorder="1" applyAlignment="1">
      <alignment horizontal="center" vertical="center"/>
    </xf>
    <xf numFmtId="0" fontId="51" fillId="0" borderId="9" xfId="0" applyFont="1" applyBorder="1" applyAlignment="1">
      <alignment horizontal="left" vertical="center" wrapText="1"/>
    </xf>
    <xf numFmtId="0" fontId="51" fillId="0" borderId="9" xfId="0" applyFont="1" applyBorder="1" applyAlignment="1">
      <alignment horizontal="left"/>
    </xf>
    <xf numFmtId="43" fontId="51" fillId="0" borderId="9" xfId="5" applyFont="1" applyBorder="1" applyAlignment="1">
      <alignment horizontal="left"/>
    </xf>
    <xf numFmtId="0" fontId="51" fillId="0" borderId="8" xfId="0" applyFont="1" applyBorder="1" applyAlignment="1">
      <alignment horizontal="left"/>
    </xf>
    <xf numFmtId="43" fontId="51" fillId="0" borderId="8" xfId="5" applyFont="1" applyBorder="1" applyAlignment="1">
      <alignment horizontal="left"/>
    </xf>
    <xf numFmtId="0" fontId="77" fillId="0" borderId="8" xfId="0" applyFont="1" applyBorder="1" applyAlignment="1">
      <alignment horizontal="center" vertical="center" wrapText="1"/>
    </xf>
    <xf numFmtId="0" fontId="41" fillId="0" borderId="0" xfId="0" applyFont="1" applyAlignment="1">
      <alignment horizontal="left" vertical="center"/>
    </xf>
    <xf numFmtId="43" fontId="17" fillId="0" borderId="0" xfId="5" applyFont="1" applyAlignment="1">
      <alignment horizontal="right" vertical="center"/>
    </xf>
    <xf numFmtId="43" fontId="6" fillId="0" borderId="11" xfId="5" applyFont="1" applyBorder="1" applyAlignment="1">
      <alignment horizontal="center" vertical="center"/>
    </xf>
    <xf numFmtId="43" fontId="6" fillId="0" borderId="8" xfId="5" applyFont="1" applyBorder="1" applyAlignment="1">
      <alignment horizontal="center" vertical="center"/>
    </xf>
    <xf numFmtId="43" fontId="6" fillId="0" borderId="12" xfId="5" applyFont="1" applyBorder="1" applyAlignment="1">
      <alignment horizontal="center" vertical="center"/>
    </xf>
    <xf numFmtId="43" fontId="6" fillId="0" borderId="13" xfId="5" applyFont="1" applyBorder="1" applyAlignment="1">
      <alignment horizontal="center" vertical="center"/>
    </xf>
    <xf numFmtId="0" fontId="0" fillId="0" borderId="0" xfId="0"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6" fillId="0" borderId="0" xfId="0" applyFont="1" applyAlignment="1">
      <alignment horizontal="center" vertical="center"/>
    </xf>
    <xf numFmtId="43" fontId="66" fillId="0" borderId="0" xfId="5" applyFont="1" applyAlignment="1">
      <alignment horizontal="center" vertical="center"/>
    </xf>
    <xf numFmtId="0" fontId="52" fillId="0" borderId="22"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22"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51" fillId="0" borderId="8" xfId="0" applyFont="1" applyBorder="1" applyAlignment="1">
      <alignment horizontal="center" vertical="center" wrapText="1"/>
    </xf>
    <xf numFmtId="0" fontId="51" fillId="0" borderId="8" xfId="0" applyFont="1" applyBorder="1" applyAlignment="1">
      <alignment vertical="center" wrapText="1"/>
    </xf>
    <xf numFmtId="43" fontId="51" fillId="0" borderId="8" xfId="5" applyFont="1" applyBorder="1" applyAlignment="1">
      <alignment vertical="center" wrapText="1"/>
    </xf>
    <xf numFmtId="43" fontId="51" fillId="0" borderId="8" xfId="5" applyFont="1" applyFill="1" applyBorder="1" applyAlignment="1">
      <alignment horizontal="center" vertical="center" wrapText="1"/>
    </xf>
    <xf numFmtId="0" fontId="54" fillId="0" borderId="11"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1" xfId="0" applyFont="1" applyFill="1" applyBorder="1" applyAlignment="1">
      <alignment vertical="center" wrapText="1"/>
    </xf>
    <xf numFmtId="0" fontId="54" fillId="0" borderId="13" xfId="0" applyFont="1" applyFill="1" applyBorder="1" applyAlignment="1">
      <alignment vertical="center" wrapText="1"/>
    </xf>
    <xf numFmtId="0" fontId="54" fillId="0" borderId="11" xfId="0" applyFont="1" applyBorder="1" applyAlignment="1">
      <alignment vertical="center" wrapText="1"/>
    </xf>
    <xf numFmtId="0" fontId="54" fillId="0" borderId="13" xfId="0" applyFont="1" applyBorder="1" applyAlignment="1">
      <alignment vertical="center" wrapText="1"/>
    </xf>
    <xf numFmtId="0" fontId="54" fillId="0" borderId="8" xfId="0" applyFont="1" applyBorder="1" applyAlignment="1">
      <alignment horizontal="center" vertical="center" wrapText="1"/>
    </xf>
    <xf numFmtId="43" fontId="54" fillId="0" borderId="8" xfId="0" applyNumberFormat="1" applyFont="1" applyFill="1" applyBorder="1" applyAlignment="1">
      <alignment vertical="center" wrapText="1"/>
    </xf>
    <xf numFmtId="0" fontId="54" fillId="0" borderId="8" xfId="0" applyFont="1" applyFill="1" applyBorder="1" applyAlignment="1">
      <alignment vertical="center" wrapText="1"/>
    </xf>
    <xf numFmtId="43" fontId="54" fillId="0" borderId="8" xfId="0" applyNumberFormat="1" applyFont="1" applyBorder="1" applyAlignment="1">
      <alignment vertical="center" wrapText="1"/>
    </xf>
    <xf numFmtId="0" fontId="54" fillId="0" borderId="8" xfId="0" applyFont="1" applyBorder="1" applyAlignment="1">
      <alignment vertical="center" wrapText="1"/>
    </xf>
    <xf numFmtId="43" fontId="54" fillId="0" borderId="8" xfId="5" applyFont="1" applyFill="1" applyBorder="1" applyAlignment="1">
      <alignment vertical="center" wrapText="1"/>
    </xf>
    <xf numFmtId="43" fontId="54" fillId="0" borderId="8" xfId="5" applyFont="1" applyBorder="1" applyAlignment="1">
      <alignment vertical="center" wrapText="1"/>
    </xf>
    <xf numFmtId="0" fontId="56" fillId="0" borderId="8" xfId="0" applyFont="1" applyFill="1" applyBorder="1" applyAlignment="1">
      <alignment horizontal="left" vertical="center" wrapText="1"/>
    </xf>
    <xf numFmtId="0" fontId="6" fillId="0" borderId="8" xfId="0" applyFont="1" applyFill="1" applyBorder="1" applyAlignment="1">
      <alignment horizontal="center" vertical="center"/>
    </xf>
    <xf numFmtId="0" fontId="51" fillId="0" borderId="8" xfId="0" applyFont="1" applyFill="1" applyBorder="1" applyAlignment="1">
      <alignment horizontal="left" vertical="center" wrapText="1"/>
    </xf>
    <xf numFmtId="0" fontId="51" fillId="0" borderId="22"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9" xfId="0" applyFont="1" applyBorder="1" applyAlignment="1">
      <alignment horizontal="center" vertical="center" wrapText="1"/>
    </xf>
    <xf numFmtId="0" fontId="56" fillId="0" borderId="10" xfId="0" applyFont="1" applyBorder="1" applyAlignment="1">
      <alignment horizontal="center" vertical="center" wrapText="1"/>
    </xf>
    <xf numFmtId="0" fontId="56" fillId="0" borderId="9"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8" xfId="0" applyFont="1" applyBorder="1" applyAlignment="1">
      <alignment vertical="center" wrapText="1"/>
    </xf>
    <xf numFmtId="43" fontId="56" fillId="0" borderId="8" xfId="5" applyFont="1" applyBorder="1" applyAlignment="1">
      <alignment vertical="center" wrapText="1"/>
    </xf>
    <xf numFmtId="43" fontId="51" fillId="0" borderId="8" xfId="5" applyFont="1" applyFill="1" applyBorder="1" applyAlignment="1">
      <alignment vertical="center" wrapText="1"/>
    </xf>
    <xf numFmtId="0" fontId="51" fillId="0" borderId="11" xfId="0" applyFont="1" applyBorder="1" applyAlignment="1">
      <alignment horizontal="center" vertical="center" wrapText="1"/>
    </xf>
    <xf numFmtId="0" fontId="51" fillId="0" borderId="13" xfId="0" applyFont="1" applyBorder="1" applyAlignment="1">
      <alignment horizontal="center" vertical="center" wrapText="1"/>
    </xf>
    <xf numFmtId="43" fontId="51" fillId="0" borderId="8" xfId="0" applyNumberFormat="1" applyFont="1" applyBorder="1" applyAlignment="1">
      <alignment vertical="center" wrapText="1"/>
    </xf>
    <xf numFmtId="178" fontId="51" fillId="0" borderId="8" xfId="0" applyNumberFormat="1" applyFont="1" applyBorder="1" applyAlignment="1">
      <alignment vertical="center" wrapText="1"/>
    </xf>
    <xf numFmtId="43" fontId="51" fillId="0" borderId="11" xfId="5" applyFont="1" applyFill="1" applyBorder="1" applyAlignment="1">
      <alignment vertical="center" wrapText="1"/>
    </xf>
    <xf numFmtId="0" fontId="51" fillId="0" borderId="8" xfId="0" applyFont="1" applyFill="1" applyBorder="1" applyAlignment="1">
      <alignment horizontal="center" vertical="center" wrapText="1"/>
    </xf>
    <xf numFmtId="0" fontId="51" fillId="0" borderId="8" xfId="0" applyFont="1" applyFill="1" applyBorder="1" applyAlignment="1">
      <alignment vertical="center" wrapText="1"/>
    </xf>
    <xf numFmtId="10" fontId="51" fillId="0" borderId="8" xfId="5" applyNumberFormat="1" applyFont="1" applyFill="1" applyBorder="1" applyAlignment="1">
      <alignment vertical="center" wrapText="1"/>
    </xf>
    <xf numFmtId="0" fontId="37" fillId="0" borderId="0" xfId="0" applyFont="1" applyAlignment="1">
      <alignment horizontal="left" vertical="center"/>
    </xf>
    <xf numFmtId="0" fontId="65" fillId="0" borderId="0" xfId="0" applyFont="1" applyAlignment="1">
      <alignment horizontal="center" vertical="center"/>
    </xf>
    <xf numFmtId="0" fontId="12" fillId="0" borderId="0" xfId="0" applyFont="1" applyAlignment="1">
      <alignment horizontal="left" vertical="center"/>
    </xf>
    <xf numFmtId="43" fontId="0" fillId="0" borderId="0" xfId="5" applyFont="1" applyAlignment="1">
      <alignment vertical="center"/>
    </xf>
    <xf numFmtId="0" fontId="14" fillId="0" borderId="8" xfId="0" applyFont="1" applyBorder="1" applyAlignment="1">
      <alignment horizontal="left" vertical="top"/>
    </xf>
    <xf numFmtId="0" fontId="14" fillId="0" borderId="0" xfId="0" applyFont="1" applyBorder="1" applyAlignment="1">
      <alignment horizontal="left"/>
    </xf>
    <xf numFmtId="0" fontId="35"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34" fillId="0" borderId="0" xfId="0" applyFont="1" applyBorder="1" applyAlignment="1">
      <alignment horizontal="center" vertical="center"/>
    </xf>
    <xf numFmtId="0" fontId="11" fillId="0" borderId="0" xfId="0" applyFont="1" applyAlignment="1">
      <alignment horizontal="left" vertical="center"/>
    </xf>
    <xf numFmtId="0" fontId="35" fillId="0" borderId="8" xfId="0" applyFont="1" applyBorder="1" applyAlignment="1">
      <alignment horizontal="center" vertical="center"/>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9" xfId="0" applyFont="1" applyBorder="1" applyAlignment="1">
      <alignment horizontal="left" vertical="top" wrapText="1"/>
    </xf>
    <xf numFmtId="0" fontId="18" fillId="0" borderId="0" xfId="22" applyFont="1" applyBorder="1" applyAlignment="1">
      <alignment horizontal="left" vertical="center"/>
    </xf>
    <xf numFmtId="0" fontId="67" fillId="0" borderId="0" xfId="22" applyFont="1" applyAlignment="1">
      <alignment horizontal="center" vertical="center"/>
    </xf>
    <xf numFmtId="0" fontId="20" fillId="0" borderId="0" xfId="22" applyFont="1" applyFill="1" applyAlignment="1">
      <alignment horizontal="right" vertical="center"/>
    </xf>
    <xf numFmtId="0" fontId="54" fillId="0" borderId="8" xfId="22" applyFont="1" applyBorder="1" applyAlignment="1">
      <alignment horizontal="center" vertical="center" shrinkToFit="1"/>
    </xf>
    <xf numFmtId="0" fontId="54" fillId="0" borderId="8" xfId="22" quotePrefix="1" applyFont="1" applyBorder="1" applyAlignment="1">
      <alignment horizontal="center" vertical="center" shrinkToFit="1"/>
    </xf>
    <xf numFmtId="0" fontId="54" fillId="0" borderId="8" xfId="22" applyFont="1" applyBorder="1" applyAlignment="1">
      <alignment horizontal="center" vertical="center" wrapText="1" shrinkToFit="1"/>
    </xf>
    <xf numFmtId="0" fontId="71" fillId="0" borderId="8" xfId="0" applyNumberFormat="1" applyFont="1" applyBorder="1" applyAlignment="1">
      <alignment vertical="center" wrapText="1"/>
    </xf>
    <xf numFmtId="0" fontId="54" fillId="0" borderId="8" xfId="0" applyNumberFormat="1" applyFont="1" applyBorder="1" applyAlignment="1">
      <alignment vertical="center" wrapText="1"/>
    </xf>
    <xf numFmtId="0" fontId="71" fillId="0" borderId="8" xfId="0" applyNumberFormat="1" applyFont="1" applyBorder="1" applyAlignment="1">
      <alignment horizontal="center" vertical="center" wrapText="1"/>
    </xf>
    <xf numFmtId="0" fontId="6" fillId="0" borderId="8" xfId="0" applyNumberFormat="1" applyFont="1" applyBorder="1" applyAlignment="1">
      <alignment horizontal="center" vertical="center"/>
    </xf>
    <xf numFmtId="0" fontId="71" fillId="0" borderId="22" xfId="0" applyNumberFormat="1" applyFont="1" applyBorder="1" applyAlignment="1">
      <alignment horizontal="center" vertical="center" wrapText="1"/>
    </xf>
    <xf numFmtId="0" fontId="71" fillId="0" borderId="10" xfId="0" applyNumberFormat="1" applyFont="1" applyBorder="1" applyAlignment="1">
      <alignment horizontal="center" vertical="center" wrapText="1"/>
    </xf>
    <xf numFmtId="0" fontId="71" fillId="0" borderId="9" xfId="0" applyNumberFormat="1" applyFont="1" applyBorder="1" applyAlignment="1">
      <alignment horizontal="center" vertical="center" wrapText="1"/>
    </xf>
    <xf numFmtId="0" fontId="61" fillId="0" borderId="8" xfId="0" applyNumberFormat="1" applyFont="1" applyBorder="1" applyAlignment="1">
      <alignment horizontal="left" vertical="center" wrapText="1"/>
    </xf>
    <xf numFmtId="0" fontId="54" fillId="0" borderId="8" xfId="0" applyNumberFormat="1" applyFont="1" applyBorder="1" applyAlignment="1">
      <alignment horizontal="left" vertical="center" wrapText="1"/>
    </xf>
    <xf numFmtId="0" fontId="71" fillId="0" borderId="8" xfId="0" applyNumberFormat="1" applyFont="1" applyBorder="1" applyAlignment="1">
      <alignment horizontal="left" vertical="center" wrapText="1"/>
    </xf>
    <xf numFmtId="176" fontId="54" fillId="0" borderId="8" xfId="5" applyNumberFormat="1" applyFont="1" applyBorder="1" applyAlignment="1">
      <alignment horizontal="center" vertical="center" wrapText="1"/>
    </xf>
    <xf numFmtId="0" fontId="6" fillId="0" borderId="8" xfId="0" applyNumberFormat="1" applyFont="1" applyBorder="1" applyAlignment="1">
      <alignment horizontal="left" vertical="center" wrapText="1"/>
    </xf>
    <xf numFmtId="0" fontId="52" fillId="0" borderId="8" xfId="0" applyNumberFormat="1" applyFont="1" applyBorder="1" applyAlignment="1">
      <alignment horizontal="left" vertical="center" wrapText="1"/>
    </xf>
    <xf numFmtId="0" fontId="71" fillId="0" borderId="22" xfId="0" applyNumberFormat="1" applyFont="1" applyBorder="1" applyAlignment="1">
      <alignment horizontal="left" vertical="center" wrapText="1"/>
    </xf>
    <xf numFmtId="0" fontId="71" fillId="0" borderId="10" xfId="0" applyNumberFormat="1" applyFont="1" applyBorder="1" applyAlignment="1">
      <alignment horizontal="left" vertical="center" wrapText="1"/>
    </xf>
    <xf numFmtId="0" fontId="71" fillId="0" borderId="9" xfId="0" applyNumberFormat="1" applyFont="1" applyBorder="1" applyAlignment="1">
      <alignment horizontal="left" vertical="center" wrapText="1"/>
    </xf>
    <xf numFmtId="0" fontId="6" fillId="0" borderId="22" xfId="0" applyNumberFormat="1" applyFont="1" applyBorder="1" applyAlignment="1">
      <alignment horizontal="left" vertical="center" wrapText="1"/>
    </xf>
    <xf numFmtId="0" fontId="6" fillId="0" borderId="9" xfId="0" applyNumberFormat="1" applyFont="1" applyBorder="1" applyAlignment="1">
      <alignment horizontal="left" vertical="center" wrapText="1"/>
    </xf>
    <xf numFmtId="0" fontId="54" fillId="0" borderId="22" xfId="0" applyNumberFormat="1" applyFont="1" applyFill="1" applyBorder="1" applyAlignment="1">
      <alignment horizontal="left" vertical="center" wrapText="1"/>
    </xf>
    <xf numFmtId="0" fontId="54" fillId="0" borderId="9" xfId="0" applyNumberFormat="1" applyFont="1" applyFill="1" applyBorder="1" applyAlignment="1">
      <alignment horizontal="left" vertical="center" wrapText="1"/>
    </xf>
    <xf numFmtId="0" fontId="61" fillId="0" borderId="8" xfId="0" applyNumberFormat="1" applyFont="1" applyBorder="1" applyAlignment="1">
      <alignment horizontal="center" vertical="center" wrapText="1"/>
    </xf>
    <xf numFmtId="0" fontId="61" fillId="0" borderId="10" xfId="0" applyNumberFormat="1" applyFont="1" applyBorder="1" applyAlignment="1">
      <alignment horizontal="center" vertical="center" wrapText="1"/>
    </xf>
    <xf numFmtId="0" fontId="61" fillId="0" borderId="9" xfId="0" applyNumberFormat="1" applyFont="1" applyBorder="1" applyAlignment="1">
      <alignment horizontal="center" vertical="center" wrapText="1"/>
    </xf>
    <xf numFmtId="0" fontId="71" fillId="0" borderId="22" xfId="0" applyNumberFormat="1" applyFont="1" applyBorder="1" applyAlignment="1">
      <alignment horizontal="center" vertical="center"/>
    </xf>
    <xf numFmtId="0" fontId="71" fillId="0" borderId="10" xfId="0" applyNumberFormat="1" applyFont="1" applyBorder="1" applyAlignment="1">
      <alignment horizontal="center" vertical="center"/>
    </xf>
    <xf numFmtId="0" fontId="71" fillId="0" borderId="9"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9" xfId="0" applyNumberFormat="1" applyFont="1" applyBorder="1" applyAlignment="1">
      <alignment horizontal="center" vertical="center"/>
    </xf>
    <xf numFmtId="0" fontId="71" fillId="0" borderId="8" xfId="0" applyNumberFormat="1" applyFont="1" applyBorder="1" applyAlignment="1">
      <alignment horizontal="center" vertical="center"/>
    </xf>
    <xf numFmtId="0" fontId="32" fillId="0" borderId="0" xfId="0" applyFont="1" applyAlignment="1">
      <alignment horizontal="left" vertical="center"/>
    </xf>
    <xf numFmtId="0" fontId="66" fillId="0" borderId="18" xfId="0" applyNumberFormat="1" applyFont="1" applyBorder="1" applyAlignment="1">
      <alignment horizontal="center" vertical="center"/>
    </xf>
    <xf numFmtId="0" fontId="66" fillId="0" borderId="10" xfId="0" applyNumberFormat="1" applyFont="1" applyBorder="1" applyAlignment="1">
      <alignment horizontal="center" vertical="center"/>
    </xf>
    <xf numFmtId="176" fontId="66" fillId="0" borderId="10" xfId="5" applyNumberFormat="1" applyFont="1" applyBorder="1" applyAlignment="1">
      <alignment horizontal="center" vertical="center"/>
    </xf>
    <xf numFmtId="0" fontId="66" fillId="0" borderId="17" xfId="0" applyNumberFormat="1" applyFont="1" applyBorder="1" applyAlignment="1">
      <alignment horizontal="center" vertical="center"/>
    </xf>
    <xf numFmtId="0" fontId="6" fillId="0" borderId="8" xfId="0" applyNumberFormat="1" applyFont="1" applyBorder="1" applyAlignment="1">
      <alignment horizontal="center" vertical="center" wrapText="1"/>
    </xf>
    <xf numFmtId="0" fontId="18" fillId="0" borderId="0" xfId="22" applyFont="1" applyAlignment="1">
      <alignment horizontal="left"/>
    </xf>
    <xf numFmtId="0" fontId="19" fillId="0" borderId="0" xfId="22" applyFont="1" applyAlignment="1">
      <alignment horizontal="center"/>
    </xf>
    <xf numFmtId="0" fontId="19" fillId="0" borderId="0" xfId="22" applyFont="1" applyAlignment="1">
      <alignment horizontal="center" wrapText="1"/>
    </xf>
    <xf numFmtId="0" fontId="16" fillId="0" borderId="8" xfId="22" quotePrefix="1" applyFont="1" applyBorder="1" applyAlignment="1">
      <alignment horizontal="center"/>
    </xf>
    <xf numFmtId="0" fontId="16" fillId="0" borderId="8" xfId="22" applyFont="1" applyBorder="1" applyAlignment="1">
      <alignment horizontal="center"/>
    </xf>
    <xf numFmtId="0" fontId="16" fillId="0" borderId="8" xfId="22" applyFont="1" applyBorder="1" applyAlignment="1">
      <alignment horizontal="center" wrapText="1"/>
    </xf>
    <xf numFmtId="0" fontId="16" fillId="0" borderId="0" xfId="22" applyFont="1" applyAlignment="1">
      <alignment horizontal="left" wrapText="1"/>
    </xf>
    <xf numFmtId="43" fontId="16" fillId="0" borderId="22" xfId="5" applyFont="1" applyBorder="1" applyAlignment="1">
      <alignment horizontal="center"/>
    </xf>
    <xf numFmtId="43" fontId="16" fillId="0" borderId="9" xfId="5" applyFont="1" applyBorder="1" applyAlignment="1">
      <alignment horizontal="center"/>
    </xf>
    <xf numFmtId="0" fontId="18" fillId="0" borderId="20" xfId="22" applyFont="1" applyBorder="1" applyAlignment="1">
      <alignment horizontal="center"/>
    </xf>
    <xf numFmtId="0" fontId="20" fillId="0" borderId="8" xfId="22" quotePrefix="1" applyBorder="1" applyAlignment="1">
      <alignment horizontal="center" shrinkToFit="1"/>
    </xf>
    <xf numFmtId="0" fontId="20" fillId="0" borderId="8" xfId="22" applyBorder="1" applyAlignment="1">
      <alignment horizontal="center" shrinkToFit="1"/>
    </xf>
    <xf numFmtId="0" fontId="20" fillId="2" borderId="0" xfId="22" applyFont="1" applyFill="1" applyAlignment="1">
      <alignment horizontal="left"/>
    </xf>
    <xf numFmtId="0" fontId="20" fillId="2" borderId="0" xfId="22" applyFill="1" applyAlignment="1">
      <alignment horizontal="left"/>
    </xf>
    <xf numFmtId="0" fontId="20" fillId="2" borderId="0" xfId="22" applyFill="1" applyAlignment="1">
      <alignment horizontal="center"/>
    </xf>
    <xf numFmtId="0" fontId="51" fillId="0" borderId="9" xfId="0" applyFont="1" applyBorder="1" applyAlignment="1">
      <alignment horizontal="left" vertical="top" wrapText="1"/>
    </xf>
    <xf numFmtId="0" fontId="51" fillId="0" borderId="8" xfId="0" applyFont="1" applyBorder="1" applyAlignment="1">
      <alignment horizontal="left" vertical="top"/>
    </xf>
    <xf numFmtId="0" fontId="77" fillId="0" borderId="8" xfId="0" applyFont="1" applyBorder="1" applyAlignment="1">
      <alignment horizontal="center" vertical="center" wrapText="1"/>
    </xf>
    <xf numFmtId="0" fontId="51" fillId="0" borderId="8"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17" xfId="0" applyFont="1" applyBorder="1" applyAlignment="1">
      <alignment horizontal="left" vertical="top" wrapText="1"/>
    </xf>
    <xf numFmtId="0" fontId="12" fillId="0" borderId="0" xfId="0" applyFont="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65" fillId="0" borderId="0" xfId="0" applyFont="1" applyBorder="1" applyAlignment="1">
      <alignment horizontal="center" vertical="center"/>
    </xf>
    <xf numFmtId="0" fontId="51" fillId="0" borderId="0" xfId="0" applyFont="1" applyAlignment="1">
      <alignment horizontal="left" vertical="center" wrapText="1"/>
    </xf>
    <xf numFmtId="0" fontId="77" fillId="0" borderId="8" xfId="0" applyFont="1" applyBorder="1" applyAlignment="1">
      <alignment horizontal="center" vertical="center"/>
    </xf>
    <xf numFmtId="0" fontId="51" fillId="0" borderId="11" xfId="0" applyFont="1" applyBorder="1" applyAlignment="1">
      <alignment horizontal="left"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wrapText="1"/>
    </xf>
    <xf numFmtId="0" fontId="9" fillId="0" borderId="6" xfId="0" applyFont="1" applyBorder="1" applyAlignment="1">
      <alignment horizontal="center" vertical="center" wrapText="1"/>
    </xf>
    <xf numFmtId="10" fontId="9" fillId="0" borderId="2" xfId="5" applyNumberFormat="1" applyFont="1" applyBorder="1" applyAlignment="1">
      <alignment horizontal="center" vertical="center" wrapText="1"/>
    </xf>
    <xf numFmtId="0" fontId="1" fillId="0" borderId="0" xfId="0" applyFont="1" applyAlignment="1">
      <alignment horizontal="center" vertical="center" wrapText="1"/>
    </xf>
    <xf numFmtId="10" fontId="1" fillId="0" borderId="3" xfId="5" applyNumberFormat="1" applyFont="1" applyBorder="1" applyAlignment="1">
      <alignment horizontal="center" vertical="center" wrapText="1"/>
    </xf>
    <xf numFmtId="0" fontId="3" fillId="0" borderId="7" xfId="0" applyFont="1" applyBorder="1" applyAlignment="1">
      <alignment horizontal="center" vertical="center" wrapText="1"/>
    </xf>
    <xf numFmtId="10" fontId="3" fillId="0" borderId="5" xfId="5"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0" xfId="22" applyFont="1" applyAlignment="1">
      <alignment horizontal="center" vertical="center"/>
    </xf>
    <xf numFmtId="0" fontId="16" fillId="0" borderId="8" xfId="22" quotePrefix="1" applyFont="1" applyBorder="1" applyAlignment="1">
      <alignment horizontal="center" vertical="center" shrinkToFit="1"/>
    </xf>
    <xf numFmtId="0" fontId="16" fillId="0" borderId="8" xfId="22" applyFont="1" applyBorder="1" applyAlignment="1">
      <alignment horizontal="center" vertical="center" shrinkToFit="1"/>
    </xf>
    <xf numFmtId="0" fontId="16" fillId="0" borderId="8" xfId="22" applyFont="1" applyBorder="1" applyAlignment="1">
      <alignment horizontal="center" vertical="center" wrapText="1" shrinkToFit="1"/>
    </xf>
  </cellXfs>
  <cellStyles count="96">
    <cellStyle name="百分比" xfId="6" builtinId="5"/>
    <cellStyle name="常规" xfId="0" builtinId="0"/>
    <cellStyle name="常规 100" xfId="16"/>
    <cellStyle name="常规 101" xfId="3"/>
    <cellStyle name="常规 102" xfId="7"/>
    <cellStyle name="常规 103" xfId="17"/>
    <cellStyle name="常规 104" xfId="10"/>
    <cellStyle name="常规 105" xfId="18"/>
    <cellStyle name="常规 106" xfId="19"/>
    <cellStyle name="常规 107" xfId="11"/>
    <cellStyle name="常规 109" xfId="4"/>
    <cellStyle name="常规 111" xfId="20"/>
    <cellStyle name="常规 112" xfId="12"/>
    <cellStyle name="常规 113" xfId="13"/>
    <cellStyle name="常规 117" xfId="14"/>
    <cellStyle name="常规 122" xfId="15"/>
    <cellStyle name="常规 123" xfId="21"/>
    <cellStyle name="常规 2" xfId="22"/>
    <cellStyle name="常规 2 52" xfId="23"/>
    <cellStyle name="常规 2 53" xfId="24"/>
    <cellStyle name="常规 2 54" xfId="25"/>
    <cellStyle name="常规 2 58" xfId="26"/>
    <cellStyle name="常规 2 60" xfId="27"/>
    <cellStyle name="常规 2 90" xfId="28"/>
    <cellStyle name="常规 2 94" xfId="29"/>
    <cellStyle name="常规 2 95" xfId="30"/>
    <cellStyle name="常规 2 96" xfId="31"/>
    <cellStyle name="常规 2 98" xfId="32"/>
    <cellStyle name="常规 28" xfId="34"/>
    <cellStyle name="常规 29" xfId="36"/>
    <cellStyle name="常规 3" xfId="37"/>
    <cellStyle name="常规 30" xfId="38"/>
    <cellStyle name="常规 31" xfId="9"/>
    <cellStyle name="常规 32" xfId="39"/>
    <cellStyle name="常规 33" xfId="33"/>
    <cellStyle name="常规 34" xfId="35"/>
    <cellStyle name="常规 35" xfId="41"/>
    <cellStyle name="常规 36" xfId="43"/>
    <cellStyle name="常规 37" xfId="45"/>
    <cellStyle name="常规 38" xfId="47"/>
    <cellStyle name="常规 39" xfId="2"/>
    <cellStyle name="常规 40" xfId="40"/>
    <cellStyle name="常规 41" xfId="42"/>
    <cellStyle name="常规 42" xfId="44"/>
    <cellStyle name="常规 43" xfId="46"/>
    <cellStyle name="常规 44" xfId="1"/>
    <cellStyle name="常规 45" xfId="49"/>
    <cellStyle name="常规 46" xfId="51"/>
    <cellStyle name="常规 47" xfId="53"/>
    <cellStyle name="常规 48" xfId="55"/>
    <cellStyle name="常规 49" xfId="57"/>
    <cellStyle name="常规 50" xfId="48"/>
    <cellStyle name="常规 51" xfId="50"/>
    <cellStyle name="常规 52" xfId="52"/>
    <cellStyle name="常规 53" xfId="54"/>
    <cellStyle name="常规 54" xfId="56"/>
    <cellStyle name="常规 55" xfId="59"/>
    <cellStyle name="常规 56" xfId="61"/>
    <cellStyle name="常规 57" xfId="63"/>
    <cellStyle name="常规 58" xfId="65"/>
    <cellStyle name="常规 59" xfId="67"/>
    <cellStyle name="常规 60" xfId="58"/>
    <cellStyle name="常规 61" xfId="60"/>
    <cellStyle name="常规 62" xfId="62"/>
    <cellStyle name="常规 63" xfId="64"/>
    <cellStyle name="常规 64" xfId="66"/>
    <cellStyle name="常规 65" xfId="69"/>
    <cellStyle name="常规 66" xfId="71"/>
    <cellStyle name="常规 67" xfId="72"/>
    <cellStyle name="常规 68" xfId="73"/>
    <cellStyle name="常规 70" xfId="68"/>
    <cellStyle name="常规 71" xfId="70"/>
    <cellStyle name="常规 75" xfId="74"/>
    <cellStyle name="常规 76" xfId="76"/>
    <cellStyle name="常规 77" xfId="78"/>
    <cellStyle name="常规 79" xfId="80"/>
    <cellStyle name="常规 81" xfId="75"/>
    <cellStyle name="常规 82" xfId="77"/>
    <cellStyle name="常规 83" xfId="81"/>
    <cellStyle name="常规 84" xfId="79"/>
    <cellStyle name="常规 85" xfId="8"/>
    <cellStyle name="常规 86" xfId="83"/>
    <cellStyle name="常规 87" xfId="85"/>
    <cellStyle name="常规 88" xfId="87"/>
    <cellStyle name="常规 89" xfId="89"/>
    <cellStyle name="常规 91" xfId="82"/>
    <cellStyle name="常规 92" xfId="84"/>
    <cellStyle name="常规 93" xfId="86"/>
    <cellStyle name="常规 94" xfId="88"/>
    <cellStyle name="常规 95" xfId="90"/>
    <cellStyle name="常规 96" xfId="91"/>
    <cellStyle name="常规 97" xfId="92"/>
    <cellStyle name="常规 98" xfId="93"/>
    <cellStyle name="常规 99" xfId="94"/>
    <cellStyle name="千位分隔" xfId="5" builtinId="3"/>
    <cellStyle name="千位分隔 2" xfId="95"/>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2489;&#25928;&#35780;&#20215;\2017&#32489;&#25928;&#35780;&#20215;\&#24066;&#36130;&#25919;\&#25972;&#20307;&#35780;&#20215;\&#22303;&#22320;&#20013;&#24515;\&#22303;&#22320;&#20648;&#22791;&#39033;&#30446;&#28165;&#29702;(&#20462;&#274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y%20Documents/Tencent%20Files/414451500/FileRecv/&#22303;&#22320;&#20648;&#22791;&#39033;&#30446;&#28165;&#29702;&#6529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收支表"/>
      <sheetName val="2--报告附基础数据表"/>
      <sheetName val="3--现场调查表"/>
      <sheetName val="0－工作完成情况表"/>
      <sheetName val="库存储备项目－原"/>
      <sheetName val="项目总帐"/>
      <sheetName val="待清算收储项目－原"/>
      <sheetName val="财政返还成本项目－原"/>
      <sheetName val="1－库存储备项目 (清理)"/>
      <sheetName val="2－待清算收储项目－清理"/>
      <sheetName val="3－财政返还成本项目－清理"/>
      <sheetName val="2－待清算收储项目－清理2"/>
      <sheetName val="Sheet1"/>
    </sheetNames>
    <sheetDataSet>
      <sheetData sheetId="0"/>
      <sheetData sheetId="1"/>
      <sheetData sheetId="2"/>
      <sheetData sheetId="3"/>
      <sheetData sheetId="4">
        <row r="1">
          <cell r="B1" t="str">
            <v>编码</v>
          </cell>
          <cell r="C1" t="str">
            <v>项目名称</v>
          </cell>
          <cell r="D1" t="str">
            <v>方向2</v>
          </cell>
          <cell r="E1" t="str">
            <v>期初余额</v>
          </cell>
          <cell r="F1" t="str">
            <v>本期借方发生</v>
          </cell>
          <cell r="G1" t="str">
            <v>本期贷方发生</v>
          </cell>
          <cell r="H1" t="str">
            <v>方向6</v>
          </cell>
          <cell r="I1" t="str">
            <v>期末余额</v>
          </cell>
        </row>
        <row r="2">
          <cell r="B2" t="str">
            <v>017</v>
          </cell>
          <cell r="C2" t="str">
            <v>陬木储运公司</v>
          </cell>
          <cell r="D2" t="str">
            <v>借</v>
          </cell>
          <cell r="E2">
            <v>98710</v>
          </cell>
          <cell r="F2">
            <v>9586.51</v>
          </cell>
          <cell r="G2">
            <v>0</v>
          </cell>
          <cell r="H2" t="str">
            <v>借</v>
          </cell>
          <cell r="I2">
            <v>108296.51</v>
          </cell>
        </row>
        <row r="3">
          <cell r="B3" t="str">
            <v>046</v>
          </cell>
          <cell r="C3" t="str">
            <v>电力加油站</v>
          </cell>
          <cell r="D3" t="str">
            <v>借</v>
          </cell>
          <cell r="E3">
            <v>245.91</v>
          </cell>
          <cell r="F3">
            <v>0</v>
          </cell>
          <cell r="G3">
            <v>245.91</v>
          </cell>
          <cell r="H3" t="str">
            <v>平</v>
          </cell>
          <cell r="I3">
            <v>0</v>
          </cell>
        </row>
        <row r="4">
          <cell r="B4" t="str">
            <v>076</v>
          </cell>
          <cell r="C4" t="str">
            <v>市动物防疫站</v>
          </cell>
          <cell r="D4" t="str">
            <v>借</v>
          </cell>
          <cell r="E4">
            <v>481228.55</v>
          </cell>
          <cell r="F4">
            <v>61198.6</v>
          </cell>
          <cell r="G4">
            <v>0</v>
          </cell>
          <cell r="H4" t="str">
            <v>借</v>
          </cell>
          <cell r="I4">
            <v>542427.15</v>
          </cell>
        </row>
        <row r="5">
          <cell r="B5" t="str">
            <v>077</v>
          </cell>
          <cell r="C5" t="str">
            <v>柳叶接待中心</v>
          </cell>
          <cell r="D5" t="str">
            <v>借</v>
          </cell>
          <cell r="E5">
            <v>54475271.859999999</v>
          </cell>
          <cell r="F5">
            <v>6376194.5499999998</v>
          </cell>
          <cell r="G5">
            <v>0</v>
          </cell>
          <cell r="H5" t="str">
            <v>借</v>
          </cell>
          <cell r="I5">
            <v>60851466.409999996</v>
          </cell>
        </row>
        <row r="6">
          <cell r="B6" t="str">
            <v>078</v>
          </cell>
          <cell r="C6" t="str">
            <v>渔樵小区</v>
          </cell>
          <cell r="D6" t="str">
            <v>借</v>
          </cell>
          <cell r="E6">
            <v>9253089.9399999995</v>
          </cell>
          <cell r="F6">
            <v>1083051.05</v>
          </cell>
          <cell r="G6">
            <v>0</v>
          </cell>
          <cell r="H6" t="str">
            <v>借</v>
          </cell>
          <cell r="I6">
            <v>10336140.99</v>
          </cell>
        </row>
        <row r="7">
          <cell r="B7" t="str">
            <v>079</v>
          </cell>
          <cell r="C7" t="str">
            <v>六0一矿地块</v>
          </cell>
          <cell r="D7" t="str">
            <v>借</v>
          </cell>
          <cell r="E7">
            <v>1542881.12</v>
          </cell>
          <cell r="F7">
            <v>0</v>
          </cell>
          <cell r="G7">
            <v>0</v>
          </cell>
          <cell r="H7" t="str">
            <v>借</v>
          </cell>
          <cell r="I7">
            <v>1542881.12</v>
          </cell>
        </row>
        <row r="8">
          <cell r="B8" t="str">
            <v>080</v>
          </cell>
          <cell r="C8" t="str">
            <v>锦绣天邸</v>
          </cell>
          <cell r="D8" t="str">
            <v>借</v>
          </cell>
          <cell r="E8">
            <v>9595.5</v>
          </cell>
          <cell r="F8">
            <v>59587</v>
          </cell>
          <cell r="G8">
            <v>0</v>
          </cell>
          <cell r="H8" t="str">
            <v>借</v>
          </cell>
          <cell r="I8">
            <v>69182.5</v>
          </cell>
        </row>
        <row r="9">
          <cell r="B9" t="str">
            <v>083</v>
          </cell>
          <cell r="C9" t="str">
            <v>原市水泵厂地块</v>
          </cell>
          <cell r="D9" t="str">
            <v>借</v>
          </cell>
          <cell r="E9">
            <v>984150.7</v>
          </cell>
          <cell r="F9">
            <v>0</v>
          </cell>
          <cell r="G9">
            <v>0</v>
          </cell>
          <cell r="H9" t="str">
            <v>借</v>
          </cell>
          <cell r="I9">
            <v>984150.7</v>
          </cell>
        </row>
        <row r="10">
          <cell r="B10" t="str">
            <v>085</v>
          </cell>
          <cell r="C10" t="str">
            <v>原东区供销社地块</v>
          </cell>
          <cell r="D10" t="str">
            <v>借</v>
          </cell>
          <cell r="E10">
            <v>7668892.3399999999</v>
          </cell>
          <cell r="F10">
            <v>901877.68</v>
          </cell>
          <cell r="G10">
            <v>0</v>
          </cell>
          <cell r="H10" t="str">
            <v>借</v>
          </cell>
          <cell r="I10">
            <v>8570770.0199999996</v>
          </cell>
        </row>
        <row r="11">
          <cell r="B11" t="str">
            <v>087</v>
          </cell>
          <cell r="C11" t="str">
            <v>火车站东侧地块</v>
          </cell>
          <cell r="D11" t="str">
            <v>借</v>
          </cell>
          <cell r="E11">
            <v>5812607.2699999996</v>
          </cell>
          <cell r="F11">
            <v>0</v>
          </cell>
          <cell r="G11">
            <v>0</v>
          </cell>
          <cell r="H11" t="str">
            <v>借</v>
          </cell>
          <cell r="I11">
            <v>5812607.2699999996</v>
          </cell>
        </row>
        <row r="12">
          <cell r="B12" t="str">
            <v>088</v>
          </cell>
          <cell r="C12" t="str">
            <v>福寿公司地块</v>
          </cell>
          <cell r="D12" t="str">
            <v>借</v>
          </cell>
          <cell r="E12">
            <v>1587045.15</v>
          </cell>
          <cell r="F12">
            <v>185759.67</v>
          </cell>
          <cell r="G12">
            <v>0</v>
          </cell>
          <cell r="H12" t="str">
            <v>借</v>
          </cell>
          <cell r="I12">
            <v>1772804.82</v>
          </cell>
        </row>
        <row r="13">
          <cell r="B13" t="str">
            <v>089</v>
          </cell>
          <cell r="C13" t="str">
            <v>国陶(原东鹏陶瓷市场)</v>
          </cell>
          <cell r="D13" t="str">
            <v>借</v>
          </cell>
          <cell r="E13">
            <v>377682</v>
          </cell>
          <cell r="F13">
            <v>148</v>
          </cell>
          <cell r="G13">
            <v>0</v>
          </cell>
          <cell r="H13" t="str">
            <v>借</v>
          </cell>
          <cell r="I13">
            <v>377830</v>
          </cell>
        </row>
        <row r="14">
          <cell r="B14" t="str">
            <v>091</v>
          </cell>
          <cell r="C14" t="str">
            <v>双大机械</v>
          </cell>
          <cell r="D14" t="str">
            <v>借</v>
          </cell>
          <cell r="E14">
            <v>2226342.1</v>
          </cell>
          <cell r="F14">
            <v>258094.68</v>
          </cell>
          <cell r="G14">
            <v>0</v>
          </cell>
          <cell r="H14" t="str">
            <v>借</v>
          </cell>
          <cell r="I14">
            <v>2484436.7799999998</v>
          </cell>
        </row>
        <row r="15">
          <cell r="B15" t="str">
            <v>093</v>
          </cell>
          <cell r="C15" t="str">
            <v>特教学校征用余地(皇经阁)</v>
          </cell>
          <cell r="D15" t="str">
            <v>借</v>
          </cell>
          <cell r="E15">
            <v>1122285.3400000001</v>
          </cell>
          <cell r="F15">
            <v>131360.68</v>
          </cell>
          <cell r="G15">
            <v>0</v>
          </cell>
          <cell r="H15" t="str">
            <v>借</v>
          </cell>
          <cell r="I15">
            <v>1253646.02</v>
          </cell>
        </row>
        <row r="16">
          <cell r="B16" t="str">
            <v>094</v>
          </cell>
          <cell r="C16" t="str">
            <v>朝阳路地块(白洋堤检察院)</v>
          </cell>
          <cell r="D16" t="str">
            <v>借</v>
          </cell>
          <cell r="E16">
            <v>1119525</v>
          </cell>
          <cell r="F16">
            <v>0</v>
          </cell>
          <cell r="G16">
            <v>0</v>
          </cell>
          <cell r="H16" t="str">
            <v>借</v>
          </cell>
          <cell r="I16">
            <v>1119525</v>
          </cell>
        </row>
        <row r="17">
          <cell r="B17" t="str">
            <v>097</v>
          </cell>
          <cell r="C17" t="str">
            <v>常德湘雅医院</v>
          </cell>
          <cell r="D17" t="str">
            <v>借</v>
          </cell>
          <cell r="E17">
            <v>13670093.619999999</v>
          </cell>
          <cell r="F17">
            <v>644905.6</v>
          </cell>
          <cell r="G17">
            <v>0</v>
          </cell>
          <cell r="H17" t="str">
            <v>借</v>
          </cell>
          <cell r="I17">
            <v>14314999.220000001</v>
          </cell>
        </row>
        <row r="18">
          <cell r="B18" t="str">
            <v>099</v>
          </cell>
          <cell r="C18" t="str">
            <v>增减挂钩01</v>
          </cell>
          <cell r="D18" t="str">
            <v>借</v>
          </cell>
          <cell r="E18">
            <v>10368682.08</v>
          </cell>
          <cell r="F18">
            <v>30005515</v>
          </cell>
          <cell r="G18">
            <v>0</v>
          </cell>
          <cell r="H18" t="str">
            <v>借</v>
          </cell>
          <cell r="I18">
            <v>40374197.079999998</v>
          </cell>
        </row>
        <row r="19">
          <cell r="B19" t="str">
            <v>100</v>
          </cell>
          <cell r="C19" t="str">
            <v>增减挂钩02</v>
          </cell>
          <cell r="D19" t="str">
            <v>借</v>
          </cell>
          <cell r="E19">
            <v>38042212.240000002</v>
          </cell>
          <cell r="F19">
            <v>18539408.300000001</v>
          </cell>
          <cell r="G19">
            <v>56540641.539999999</v>
          </cell>
          <cell r="H19" t="str">
            <v>借</v>
          </cell>
          <cell r="I19">
            <v>40979</v>
          </cell>
        </row>
        <row r="20">
          <cell r="B20" t="str">
            <v>103</v>
          </cell>
          <cell r="C20" t="str">
            <v>增减挂钩汽贸城A(原增挂08)</v>
          </cell>
          <cell r="D20" t="str">
            <v>借</v>
          </cell>
          <cell r="E20">
            <v>12275892.869999999</v>
          </cell>
          <cell r="F20">
            <v>1106554.22</v>
          </cell>
          <cell r="G20">
            <v>0</v>
          </cell>
          <cell r="H20" t="str">
            <v>借</v>
          </cell>
          <cell r="I20">
            <v>13382447.09</v>
          </cell>
        </row>
        <row r="21">
          <cell r="B21" t="str">
            <v>104</v>
          </cell>
          <cell r="C21" t="str">
            <v>增减挂钩汽贸城B(原增挂09)</v>
          </cell>
          <cell r="D21" t="str">
            <v>借</v>
          </cell>
          <cell r="E21">
            <v>14033779.34</v>
          </cell>
          <cell r="F21">
            <v>92253</v>
          </cell>
          <cell r="G21">
            <v>14038779.34</v>
          </cell>
          <cell r="H21" t="str">
            <v>借</v>
          </cell>
          <cell r="I21">
            <v>87253</v>
          </cell>
        </row>
        <row r="22">
          <cell r="B22" t="str">
            <v>105</v>
          </cell>
          <cell r="C22" t="str">
            <v>增减挂钩10</v>
          </cell>
          <cell r="D22" t="str">
            <v>借</v>
          </cell>
          <cell r="E22">
            <v>51500443.68</v>
          </cell>
          <cell r="F22">
            <v>18104534.02</v>
          </cell>
          <cell r="G22">
            <v>0</v>
          </cell>
          <cell r="H22" t="str">
            <v>借</v>
          </cell>
          <cell r="I22">
            <v>69604977.700000003</v>
          </cell>
        </row>
        <row r="23">
          <cell r="B23" t="str">
            <v>106</v>
          </cell>
          <cell r="C23" t="str">
            <v>增减挂钩11</v>
          </cell>
          <cell r="D23" t="str">
            <v>借</v>
          </cell>
          <cell r="E23">
            <v>16092956.02</v>
          </cell>
          <cell r="F23">
            <v>1998914.79</v>
          </cell>
          <cell r="G23">
            <v>0</v>
          </cell>
          <cell r="H23" t="str">
            <v>借</v>
          </cell>
          <cell r="I23">
            <v>18091870.809999999</v>
          </cell>
        </row>
        <row r="24">
          <cell r="B24" t="str">
            <v>107</v>
          </cell>
          <cell r="C24" t="str">
            <v>花卉物流园一(原增挂12)</v>
          </cell>
          <cell r="D24" t="str">
            <v>借</v>
          </cell>
          <cell r="E24">
            <v>258000</v>
          </cell>
          <cell r="F24">
            <v>0</v>
          </cell>
          <cell r="G24">
            <v>0</v>
          </cell>
          <cell r="H24" t="str">
            <v>借</v>
          </cell>
          <cell r="I24">
            <v>258000</v>
          </cell>
        </row>
        <row r="25">
          <cell r="B25" t="str">
            <v>108</v>
          </cell>
          <cell r="C25" t="str">
            <v>花卉物流园二(原增挂13)</v>
          </cell>
          <cell r="D25" t="str">
            <v>借</v>
          </cell>
          <cell r="E25">
            <v>1810419.5</v>
          </cell>
          <cell r="F25">
            <v>0</v>
          </cell>
          <cell r="G25">
            <v>0</v>
          </cell>
          <cell r="H25" t="str">
            <v>借</v>
          </cell>
          <cell r="I25">
            <v>1810419.5</v>
          </cell>
        </row>
        <row r="26">
          <cell r="B26" t="str">
            <v>109</v>
          </cell>
          <cell r="C26" t="str">
            <v>增减挂钩16(原增挂15)</v>
          </cell>
          <cell r="D26" t="str">
            <v>借</v>
          </cell>
          <cell r="E26">
            <v>60223959.789999999</v>
          </cell>
          <cell r="F26">
            <v>14848282.029999999</v>
          </cell>
          <cell r="G26">
            <v>0</v>
          </cell>
          <cell r="H26" t="str">
            <v>借</v>
          </cell>
          <cell r="I26">
            <v>75072241.819999993</v>
          </cell>
        </row>
        <row r="27">
          <cell r="B27" t="str">
            <v>110</v>
          </cell>
          <cell r="C27" t="str">
            <v>增减挂钩17</v>
          </cell>
          <cell r="D27" t="str">
            <v>借</v>
          </cell>
          <cell r="E27">
            <v>46048387.009999998</v>
          </cell>
          <cell r="F27">
            <v>4630545.0599999996</v>
          </cell>
          <cell r="G27">
            <v>0</v>
          </cell>
          <cell r="H27" t="str">
            <v>借</v>
          </cell>
          <cell r="I27">
            <v>50678932.07</v>
          </cell>
        </row>
        <row r="28">
          <cell r="B28" t="str">
            <v>111</v>
          </cell>
          <cell r="C28" t="str">
            <v>增减挂钩18</v>
          </cell>
          <cell r="D28" t="str">
            <v>借</v>
          </cell>
          <cell r="E28">
            <v>43620846.57</v>
          </cell>
          <cell r="F28">
            <v>8942646.1199999992</v>
          </cell>
          <cell r="G28">
            <v>0</v>
          </cell>
          <cell r="H28" t="str">
            <v>借</v>
          </cell>
          <cell r="I28">
            <v>52563492.689999998</v>
          </cell>
        </row>
        <row r="29">
          <cell r="B29" t="str">
            <v>113</v>
          </cell>
          <cell r="C29" t="str">
            <v>增减挂钩20</v>
          </cell>
          <cell r="D29" t="str">
            <v>借</v>
          </cell>
          <cell r="E29">
            <v>8800237.0399999991</v>
          </cell>
          <cell r="F29">
            <v>1039753.37</v>
          </cell>
          <cell r="G29">
            <v>0</v>
          </cell>
          <cell r="H29" t="str">
            <v>借</v>
          </cell>
          <cell r="I29">
            <v>9839990.4100000001</v>
          </cell>
        </row>
        <row r="30">
          <cell r="B30" t="str">
            <v>114</v>
          </cell>
          <cell r="C30" t="str">
            <v>增减挂钩21</v>
          </cell>
          <cell r="D30" t="str">
            <v>借</v>
          </cell>
          <cell r="E30">
            <v>61756192.75</v>
          </cell>
          <cell r="F30">
            <v>29489123.359999999</v>
          </cell>
          <cell r="G30">
            <v>0</v>
          </cell>
          <cell r="H30" t="str">
            <v>借</v>
          </cell>
          <cell r="I30">
            <v>91245316.109999999</v>
          </cell>
        </row>
        <row r="31">
          <cell r="B31" t="str">
            <v>115</v>
          </cell>
          <cell r="C31" t="str">
            <v>增减挂钩22</v>
          </cell>
          <cell r="D31" t="str">
            <v>借</v>
          </cell>
          <cell r="E31">
            <v>58497268.869999997</v>
          </cell>
          <cell r="F31">
            <v>32319983.829999998</v>
          </cell>
          <cell r="G31">
            <v>0</v>
          </cell>
          <cell r="H31" t="str">
            <v>借</v>
          </cell>
          <cell r="I31">
            <v>90817252.700000003</v>
          </cell>
        </row>
        <row r="32">
          <cell r="B32" t="str">
            <v>116</v>
          </cell>
          <cell r="C32" t="str">
            <v>增减挂钩Ⅰ(原增挂常德大道)</v>
          </cell>
          <cell r="D32" t="str">
            <v>借</v>
          </cell>
          <cell r="E32">
            <v>19312029.530000001</v>
          </cell>
          <cell r="F32">
            <v>2328445.41</v>
          </cell>
          <cell r="G32">
            <v>0</v>
          </cell>
          <cell r="H32" t="str">
            <v>借</v>
          </cell>
          <cell r="I32">
            <v>21640474.940000001</v>
          </cell>
        </row>
        <row r="33">
          <cell r="B33" t="str">
            <v>117</v>
          </cell>
          <cell r="C33" t="str">
            <v>增减挂钩Ⅱ(原增挂金丹路)</v>
          </cell>
          <cell r="D33" t="str">
            <v>借</v>
          </cell>
          <cell r="E33">
            <v>17459539.690000001</v>
          </cell>
          <cell r="F33">
            <v>2111394.14</v>
          </cell>
          <cell r="G33">
            <v>0</v>
          </cell>
          <cell r="H33" t="str">
            <v>借</v>
          </cell>
          <cell r="I33">
            <v>19570933.829999998</v>
          </cell>
        </row>
        <row r="34">
          <cell r="B34" t="str">
            <v>118</v>
          </cell>
          <cell r="C34" t="str">
            <v>增减挂钩Ⅲ(原增挂柳叶湖)</v>
          </cell>
          <cell r="D34" t="str">
            <v>借</v>
          </cell>
          <cell r="E34">
            <v>16872467.850000001</v>
          </cell>
          <cell r="F34">
            <v>1831087.69</v>
          </cell>
          <cell r="G34">
            <v>0</v>
          </cell>
          <cell r="H34" t="str">
            <v>借</v>
          </cell>
          <cell r="I34">
            <v>18703555.539999999</v>
          </cell>
        </row>
        <row r="35">
          <cell r="B35" t="str">
            <v>119</v>
          </cell>
          <cell r="C35" t="str">
            <v>增减挂钩Ⅳ(原增挂万金障)</v>
          </cell>
          <cell r="D35" t="str">
            <v>借</v>
          </cell>
          <cell r="E35">
            <v>8607882.6400000006</v>
          </cell>
          <cell r="F35">
            <v>0</v>
          </cell>
          <cell r="G35">
            <v>0</v>
          </cell>
          <cell r="H35" t="str">
            <v>借</v>
          </cell>
          <cell r="I35">
            <v>8607882.6400000006</v>
          </cell>
        </row>
        <row r="36">
          <cell r="B36" t="str">
            <v>120</v>
          </cell>
          <cell r="C36" t="str">
            <v>增减挂钩Ⅴ(原增挂保河堤)</v>
          </cell>
          <cell r="D36" t="str">
            <v>借</v>
          </cell>
          <cell r="E36">
            <v>15147716.02</v>
          </cell>
          <cell r="F36">
            <v>0</v>
          </cell>
          <cell r="G36">
            <v>0</v>
          </cell>
          <cell r="H36" t="str">
            <v>借</v>
          </cell>
          <cell r="I36">
            <v>15147716.02</v>
          </cell>
        </row>
        <row r="37">
          <cell r="B37" t="str">
            <v>121</v>
          </cell>
          <cell r="C37" t="str">
            <v>增减挂钩Ⅵ(原增挂澧南垸)</v>
          </cell>
          <cell r="D37" t="str">
            <v>借</v>
          </cell>
          <cell r="E37">
            <v>16479239.84</v>
          </cell>
          <cell r="F37">
            <v>7921507.8399999999</v>
          </cell>
          <cell r="G37">
            <v>0</v>
          </cell>
          <cell r="H37" t="str">
            <v>借</v>
          </cell>
          <cell r="I37">
            <v>24400747.68</v>
          </cell>
        </row>
        <row r="38">
          <cell r="B38" t="str">
            <v>125</v>
          </cell>
          <cell r="C38" t="str">
            <v>竹根潭储备工业用地</v>
          </cell>
          <cell r="D38" t="str">
            <v>借</v>
          </cell>
          <cell r="E38">
            <v>27875954.34</v>
          </cell>
          <cell r="F38">
            <v>3263396.87</v>
          </cell>
          <cell r="G38">
            <v>0</v>
          </cell>
          <cell r="H38" t="str">
            <v>借</v>
          </cell>
          <cell r="I38">
            <v>31139351.210000001</v>
          </cell>
        </row>
        <row r="39">
          <cell r="B39" t="str">
            <v>126</v>
          </cell>
          <cell r="C39" t="str">
            <v>东风地块</v>
          </cell>
          <cell r="D39" t="str">
            <v>借</v>
          </cell>
          <cell r="E39">
            <v>1003003.17</v>
          </cell>
          <cell r="F39">
            <v>117399.03999999999</v>
          </cell>
          <cell r="G39">
            <v>0</v>
          </cell>
          <cell r="H39" t="str">
            <v>借</v>
          </cell>
          <cell r="I39">
            <v>1120402.21</v>
          </cell>
        </row>
        <row r="40">
          <cell r="B40" t="str">
            <v>127</v>
          </cell>
          <cell r="C40" t="str">
            <v>鼎城职专</v>
          </cell>
          <cell r="D40" t="str">
            <v>借</v>
          </cell>
          <cell r="E40">
            <v>64256650.600000001</v>
          </cell>
          <cell r="F40">
            <v>6755791.1600000001</v>
          </cell>
          <cell r="G40">
            <v>0</v>
          </cell>
          <cell r="H40" t="str">
            <v>借</v>
          </cell>
          <cell r="I40">
            <v>71012441.760000005</v>
          </cell>
        </row>
        <row r="41">
          <cell r="B41" t="str">
            <v>128</v>
          </cell>
          <cell r="C41" t="str">
            <v>上水(公司)地块</v>
          </cell>
          <cell r="D41" t="str">
            <v>借</v>
          </cell>
          <cell r="E41">
            <v>244671171.34999999</v>
          </cell>
          <cell r="F41">
            <v>61091326.960000001</v>
          </cell>
          <cell r="G41">
            <v>0</v>
          </cell>
          <cell r="H41" t="str">
            <v>借</v>
          </cell>
          <cell r="I41">
            <v>305762498.31</v>
          </cell>
        </row>
        <row r="42">
          <cell r="B42" t="str">
            <v>129</v>
          </cell>
          <cell r="C42" t="str">
            <v>柳叶演艺中心(大剧院)</v>
          </cell>
          <cell r="D42" t="str">
            <v>借</v>
          </cell>
          <cell r="E42">
            <v>12126740.84</v>
          </cell>
          <cell r="F42">
            <v>1419404.74</v>
          </cell>
          <cell r="G42">
            <v>0</v>
          </cell>
          <cell r="H42" t="str">
            <v>借</v>
          </cell>
          <cell r="I42">
            <v>13546145.58</v>
          </cell>
        </row>
        <row r="43">
          <cell r="B43" t="str">
            <v>130</v>
          </cell>
          <cell r="C43" t="str">
            <v>常德大道五号地块</v>
          </cell>
          <cell r="D43" t="str">
            <v>借</v>
          </cell>
          <cell r="E43">
            <v>262494</v>
          </cell>
          <cell r="F43">
            <v>242990</v>
          </cell>
          <cell r="G43">
            <v>0</v>
          </cell>
          <cell r="H43" t="str">
            <v>借</v>
          </cell>
          <cell r="I43">
            <v>505484</v>
          </cell>
        </row>
        <row r="44">
          <cell r="B44" t="str">
            <v>138</v>
          </cell>
          <cell r="C44" t="str">
            <v>天润楠木砂场</v>
          </cell>
          <cell r="D44" t="str">
            <v>借</v>
          </cell>
          <cell r="E44">
            <v>845565</v>
          </cell>
          <cell r="F44">
            <v>0</v>
          </cell>
          <cell r="G44">
            <v>0</v>
          </cell>
          <cell r="H44" t="str">
            <v>借</v>
          </cell>
          <cell r="I44">
            <v>845565</v>
          </cell>
        </row>
        <row r="45">
          <cell r="B45" t="str">
            <v>139</v>
          </cell>
          <cell r="C45" t="str">
            <v>天润荷花砂场</v>
          </cell>
          <cell r="D45" t="str">
            <v>借</v>
          </cell>
          <cell r="E45">
            <v>514571.4</v>
          </cell>
          <cell r="F45">
            <v>74100</v>
          </cell>
          <cell r="G45">
            <v>574571.4</v>
          </cell>
          <cell r="H45" t="str">
            <v>借</v>
          </cell>
          <cell r="I45">
            <v>14100</v>
          </cell>
        </row>
        <row r="46">
          <cell r="B46" t="str">
            <v>140</v>
          </cell>
          <cell r="C46" t="str">
            <v>芙蓉商业广场(六号)</v>
          </cell>
          <cell r="D46" t="str">
            <v>借</v>
          </cell>
          <cell r="E46">
            <v>61432136.729999997</v>
          </cell>
          <cell r="F46">
            <v>60316</v>
          </cell>
          <cell r="G46">
            <v>61432136.729999997</v>
          </cell>
          <cell r="H46" t="str">
            <v>借</v>
          </cell>
          <cell r="I46">
            <v>60316</v>
          </cell>
        </row>
        <row r="47">
          <cell r="B47" t="str">
            <v>142</v>
          </cell>
          <cell r="C47" t="str">
            <v>钢材市场三期（二期收购）</v>
          </cell>
          <cell r="D47" t="str">
            <v>借</v>
          </cell>
          <cell r="E47">
            <v>65969892.5</v>
          </cell>
          <cell r="F47">
            <v>7747582.1500000004</v>
          </cell>
          <cell r="G47">
            <v>0</v>
          </cell>
          <cell r="H47" t="str">
            <v>借</v>
          </cell>
          <cell r="I47">
            <v>73717474.650000006</v>
          </cell>
        </row>
        <row r="48">
          <cell r="B48" t="str">
            <v>143</v>
          </cell>
          <cell r="C48" t="str">
            <v>平湖秋色小区</v>
          </cell>
          <cell r="D48" t="str">
            <v>借</v>
          </cell>
          <cell r="E48">
            <v>12668</v>
          </cell>
          <cell r="F48">
            <v>481.42</v>
          </cell>
          <cell r="G48">
            <v>0</v>
          </cell>
          <cell r="H48" t="str">
            <v>借</v>
          </cell>
          <cell r="I48">
            <v>13149.42</v>
          </cell>
        </row>
        <row r="49">
          <cell r="B49" t="str">
            <v>144</v>
          </cell>
          <cell r="C49" t="str">
            <v>食盐配送中心(盐欣)</v>
          </cell>
          <cell r="D49" t="str">
            <v>借</v>
          </cell>
          <cell r="E49">
            <v>42199282.57</v>
          </cell>
          <cell r="F49">
            <v>190011</v>
          </cell>
          <cell r="G49">
            <v>42353982.57</v>
          </cell>
          <cell r="H49" t="str">
            <v>借</v>
          </cell>
          <cell r="I49">
            <v>35311</v>
          </cell>
        </row>
        <row r="50">
          <cell r="B50" t="str">
            <v>145</v>
          </cell>
          <cell r="C50" t="str">
            <v>常德大道六号地块</v>
          </cell>
          <cell r="D50" t="str">
            <v>平</v>
          </cell>
          <cell r="E50">
            <v>0</v>
          </cell>
          <cell r="F50">
            <v>46364</v>
          </cell>
          <cell r="G50">
            <v>0</v>
          </cell>
          <cell r="H50" t="str">
            <v>借</v>
          </cell>
          <cell r="I50">
            <v>46364</v>
          </cell>
        </row>
        <row r="51">
          <cell r="B51" t="str">
            <v>148</v>
          </cell>
          <cell r="C51" t="str">
            <v>索坤地块</v>
          </cell>
          <cell r="D51" t="str">
            <v>借</v>
          </cell>
          <cell r="E51">
            <v>376800</v>
          </cell>
          <cell r="F51">
            <v>0</v>
          </cell>
          <cell r="G51">
            <v>0</v>
          </cell>
          <cell r="H51" t="str">
            <v>借</v>
          </cell>
          <cell r="I51">
            <v>376800</v>
          </cell>
        </row>
        <row r="52">
          <cell r="B52" t="str">
            <v>150</v>
          </cell>
          <cell r="C52" t="str">
            <v>德丰农业</v>
          </cell>
          <cell r="D52" t="str">
            <v>借</v>
          </cell>
          <cell r="E52">
            <v>10123562.57</v>
          </cell>
          <cell r="F52">
            <v>1448397.56</v>
          </cell>
          <cell r="G52">
            <v>0</v>
          </cell>
          <cell r="H52" t="str">
            <v>借</v>
          </cell>
          <cell r="I52">
            <v>11571960.130000001</v>
          </cell>
        </row>
        <row r="53">
          <cell r="B53" t="str">
            <v>152</v>
          </cell>
          <cell r="C53" t="str">
            <v>市检察院旧院</v>
          </cell>
          <cell r="D53" t="str">
            <v>借</v>
          </cell>
          <cell r="E53">
            <v>7063603</v>
          </cell>
          <cell r="F53">
            <v>0</v>
          </cell>
          <cell r="G53">
            <v>0</v>
          </cell>
          <cell r="H53" t="str">
            <v>借</v>
          </cell>
          <cell r="I53">
            <v>7063603</v>
          </cell>
        </row>
        <row r="54">
          <cell r="B54" t="str">
            <v>153</v>
          </cell>
          <cell r="C54" t="str">
            <v>好的工贸(注)</v>
          </cell>
          <cell r="D54" t="str">
            <v>借</v>
          </cell>
          <cell r="E54">
            <v>18350584</v>
          </cell>
          <cell r="F54">
            <v>0</v>
          </cell>
          <cell r="G54">
            <v>0</v>
          </cell>
          <cell r="H54" t="str">
            <v>借</v>
          </cell>
          <cell r="I54">
            <v>18350584</v>
          </cell>
        </row>
        <row r="55">
          <cell r="B55" t="str">
            <v>154</v>
          </cell>
          <cell r="C55" t="str">
            <v>芙蓉路农贸市场</v>
          </cell>
          <cell r="D55" t="str">
            <v>借</v>
          </cell>
          <cell r="E55">
            <v>77111.5</v>
          </cell>
          <cell r="F55">
            <v>10792411.17</v>
          </cell>
          <cell r="G55">
            <v>0</v>
          </cell>
          <cell r="H55" t="str">
            <v>借</v>
          </cell>
          <cell r="I55">
            <v>10869522.67</v>
          </cell>
        </row>
        <row r="56">
          <cell r="B56" t="str">
            <v>155</v>
          </cell>
          <cell r="C56" t="str">
            <v>迎宾路储备地块</v>
          </cell>
          <cell r="D56" t="str">
            <v>借</v>
          </cell>
          <cell r="E56">
            <v>15548751.59</v>
          </cell>
          <cell r="F56">
            <v>7905530.8300000001</v>
          </cell>
          <cell r="G56">
            <v>0</v>
          </cell>
          <cell r="H56" t="str">
            <v>借</v>
          </cell>
          <cell r="I56">
            <v>23454282.420000002</v>
          </cell>
        </row>
        <row r="57">
          <cell r="B57" t="str">
            <v>156</v>
          </cell>
          <cell r="C57" t="str">
            <v>雄鹰科技</v>
          </cell>
          <cell r="D57" t="str">
            <v>借</v>
          </cell>
          <cell r="E57">
            <v>623194</v>
          </cell>
          <cell r="F57">
            <v>0</v>
          </cell>
          <cell r="G57">
            <v>0</v>
          </cell>
          <cell r="H57" t="str">
            <v>借</v>
          </cell>
          <cell r="I57">
            <v>623194</v>
          </cell>
        </row>
        <row r="58">
          <cell r="B58" t="str">
            <v>157</v>
          </cell>
          <cell r="C58" t="str">
            <v>东常小区</v>
          </cell>
          <cell r="D58" t="str">
            <v>借</v>
          </cell>
          <cell r="E58">
            <v>270967973.72000003</v>
          </cell>
          <cell r="F58">
            <v>88404.78</v>
          </cell>
          <cell r="G58">
            <v>270974053.72000003</v>
          </cell>
          <cell r="H58" t="str">
            <v>借</v>
          </cell>
          <cell r="I58">
            <v>82324.78</v>
          </cell>
        </row>
        <row r="59">
          <cell r="B59" t="str">
            <v>158</v>
          </cell>
          <cell r="C59" t="str">
            <v>湘澳医药物流</v>
          </cell>
          <cell r="D59" t="str">
            <v>借</v>
          </cell>
          <cell r="E59">
            <v>14893960.439999999</v>
          </cell>
          <cell r="F59">
            <v>40941318.149999999</v>
          </cell>
          <cell r="G59">
            <v>0</v>
          </cell>
          <cell r="H59" t="str">
            <v>借</v>
          </cell>
          <cell r="I59">
            <v>55835278.590000004</v>
          </cell>
        </row>
        <row r="60">
          <cell r="B60" t="str">
            <v>159</v>
          </cell>
          <cell r="C60" t="str">
            <v>地利苑</v>
          </cell>
          <cell r="D60" t="str">
            <v>借</v>
          </cell>
          <cell r="E60">
            <v>23413894.309999999</v>
          </cell>
          <cell r="F60">
            <v>24</v>
          </cell>
          <cell r="G60">
            <v>0</v>
          </cell>
          <cell r="H60" t="str">
            <v>借</v>
          </cell>
          <cell r="I60">
            <v>23413918.309999999</v>
          </cell>
        </row>
        <row r="61">
          <cell r="B61" t="str">
            <v>160</v>
          </cell>
          <cell r="C61" t="str">
            <v>柳叶会展中心(市级)</v>
          </cell>
          <cell r="D61" t="str">
            <v>借</v>
          </cell>
          <cell r="E61">
            <v>20810527.940000001</v>
          </cell>
          <cell r="F61">
            <v>2435820.36</v>
          </cell>
          <cell r="G61">
            <v>0</v>
          </cell>
          <cell r="H61" t="str">
            <v>借</v>
          </cell>
          <cell r="I61">
            <v>23246348.300000001</v>
          </cell>
        </row>
        <row r="62">
          <cell r="B62" t="str">
            <v>161</v>
          </cell>
          <cell r="C62" t="str">
            <v>环通科技(零星补征)</v>
          </cell>
          <cell r="D62" t="str">
            <v>借</v>
          </cell>
          <cell r="E62">
            <v>353948.02</v>
          </cell>
          <cell r="F62">
            <v>3</v>
          </cell>
          <cell r="G62">
            <v>0</v>
          </cell>
          <cell r="H62" t="str">
            <v>借</v>
          </cell>
          <cell r="I62">
            <v>353951.02</v>
          </cell>
        </row>
        <row r="63">
          <cell r="B63" t="str">
            <v>162</v>
          </cell>
          <cell r="C63" t="str">
            <v>楠竹山农贸市场(补征)</v>
          </cell>
          <cell r="D63" t="str">
            <v>借</v>
          </cell>
          <cell r="E63">
            <v>2789.5</v>
          </cell>
          <cell r="F63">
            <v>0</v>
          </cell>
          <cell r="G63">
            <v>0</v>
          </cell>
          <cell r="H63" t="str">
            <v>借</v>
          </cell>
          <cell r="I63">
            <v>2789.5</v>
          </cell>
        </row>
        <row r="64">
          <cell r="B64" t="str">
            <v>163</v>
          </cell>
          <cell r="C64" t="str">
            <v>芙蓉路(兴广龙公司地块)</v>
          </cell>
          <cell r="D64" t="str">
            <v>借</v>
          </cell>
          <cell r="E64">
            <v>4359778.96</v>
          </cell>
          <cell r="F64">
            <v>0</v>
          </cell>
          <cell r="G64">
            <v>0</v>
          </cell>
          <cell r="H64" t="str">
            <v>借</v>
          </cell>
          <cell r="I64">
            <v>4359778.96</v>
          </cell>
        </row>
        <row r="65">
          <cell r="B65" t="str">
            <v>164</v>
          </cell>
          <cell r="C65" t="str">
            <v>江北名庐地块</v>
          </cell>
          <cell r="D65" t="str">
            <v>借</v>
          </cell>
          <cell r="E65">
            <v>2998023.78</v>
          </cell>
          <cell r="F65">
            <v>389794.2</v>
          </cell>
          <cell r="G65">
            <v>0</v>
          </cell>
          <cell r="H65" t="str">
            <v>借</v>
          </cell>
          <cell r="I65">
            <v>3387817.98</v>
          </cell>
        </row>
        <row r="66">
          <cell r="B66" t="str">
            <v>165</v>
          </cell>
          <cell r="C66" t="str">
            <v>内贸办三宗土地</v>
          </cell>
          <cell r="D66" t="str">
            <v>借</v>
          </cell>
          <cell r="E66">
            <v>3577477</v>
          </cell>
          <cell r="F66">
            <v>0</v>
          </cell>
          <cell r="G66">
            <v>0</v>
          </cell>
          <cell r="H66" t="str">
            <v>借</v>
          </cell>
          <cell r="I66">
            <v>3577477</v>
          </cell>
        </row>
        <row r="67">
          <cell r="B67" t="str">
            <v>167</v>
          </cell>
          <cell r="C67" t="str">
            <v>沙港天健地块</v>
          </cell>
          <cell r="D67" t="str">
            <v>借</v>
          </cell>
          <cell r="E67">
            <v>2972312.23</v>
          </cell>
          <cell r="F67">
            <v>0</v>
          </cell>
          <cell r="G67">
            <v>0</v>
          </cell>
          <cell r="H67" t="str">
            <v>借</v>
          </cell>
          <cell r="I67">
            <v>2972312.23</v>
          </cell>
        </row>
        <row r="68">
          <cell r="B68" t="str">
            <v>170</v>
          </cell>
          <cell r="C68" t="str">
            <v>城建投宅基地</v>
          </cell>
          <cell r="D68" t="str">
            <v>借</v>
          </cell>
          <cell r="E68">
            <v>1310997.17</v>
          </cell>
          <cell r="F68">
            <v>76080.53</v>
          </cell>
          <cell r="G68">
            <v>0</v>
          </cell>
          <cell r="H68" t="str">
            <v>借</v>
          </cell>
          <cell r="I68">
            <v>1387077.7</v>
          </cell>
        </row>
        <row r="69">
          <cell r="B69" t="str">
            <v>171</v>
          </cell>
          <cell r="C69" t="str">
            <v>常德移动基站(11个)</v>
          </cell>
          <cell r="D69" t="str">
            <v>借</v>
          </cell>
          <cell r="E69">
            <v>481</v>
          </cell>
          <cell r="F69">
            <v>0</v>
          </cell>
          <cell r="G69">
            <v>0</v>
          </cell>
          <cell r="H69" t="str">
            <v>借</v>
          </cell>
          <cell r="I69">
            <v>481</v>
          </cell>
        </row>
        <row r="70">
          <cell r="B70" t="str">
            <v>172</v>
          </cell>
          <cell r="C70" t="str">
            <v>巨星灯泡厂</v>
          </cell>
          <cell r="D70" t="str">
            <v>借</v>
          </cell>
          <cell r="E70">
            <v>30214870</v>
          </cell>
          <cell r="F70">
            <v>0</v>
          </cell>
          <cell r="G70">
            <v>0</v>
          </cell>
          <cell r="H70" t="str">
            <v>借</v>
          </cell>
          <cell r="I70">
            <v>30214870</v>
          </cell>
        </row>
        <row r="71">
          <cell r="B71" t="str">
            <v>173</v>
          </cell>
          <cell r="C71" t="str">
            <v>煤炭公司周边地块(盐业仓库)</v>
          </cell>
          <cell r="D71" t="str">
            <v>借</v>
          </cell>
          <cell r="E71">
            <v>175200</v>
          </cell>
          <cell r="F71">
            <v>0</v>
          </cell>
          <cell r="G71">
            <v>0</v>
          </cell>
          <cell r="H71" t="str">
            <v>借</v>
          </cell>
          <cell r="I71">
            <v>175200</v>
          </cell>
        </row>
        <row r="72">
          <cell r="B72" t="str">
            <v>174</v>
          </cell>
          <cell r="C72" t="str">
            <v>武陵工业新区</v>
          </cell>
          <cell r="D72" t="str">
            <v>平</v>
          </cell>
          <cell r="E72">
            <v>0</v>
          </cell>
          <cell r="F72">
            <v>1767.17</v>
          </cell>
          <cell r="G72">
            <v>0</v>
          </cell>
          <cell r="H72" t="str">
            <v>借</v>
          </cell>
          <cell r="I72">
            <v>1767.17</v>
          </cell>
        </row>
        <row r="73">
          <cell r="B73" t="str">
            <v>175</v>
          </cell>
          <cell r="C73" t="str">
            <v>紫东苑</v>
          </cell>
          <cell r="D73" t="str">
            <v>借</v>
          </cell>
          <cell r="E73">
            <v>218524838.34</v>
          </cell>
          <cell r="F73">
            <v>9755647.3100000005</v>
          </cell>
          <cell r="G73">
            <v>228279631.65000001</v>
          </cell>
          <cell r="H73" t="str">
            <v>借</v>
          </cell>
          <cell r="I73">
            <v>854</v>
          </cell>
        </row>
        <row r="74">
          <cell r="B74" t="str">
            <v>176</v>
          </cell>
          <cell r="C74" t="str">
            <v>都市花园</v>
          </cell>
          <cell r="D74" t="str">
            <v>借</v>
          </cell>
          <cell r="E74">
            <v>4861200.03</v>
          </cell>
          <cell r="F74">
            <v>60000</v>
          </cell>
          <cell r="G74">
            <v>0</v>
          </cell>
          <cell r="H74" t="str">
            <v>借</v>
          </cell>
          <cell r="I74">
            <v>4921200.03</v>
          </cell>
        </row>
        <row r="75">
          <cell r="B75" t="str">
            <v>177</v>
          </cell>
          <cell r="C75" t="str">
            <v>富强小区</v>
          </cell>
          <cell r="D75" t="str">
            <v>借</v>
          </cell>
          <cell r="E75">
            <v>5298942.6900000004</v>
          </cell>
          <cell r="F75">
            <v>57008213.299999997</v>
          </cell>
          <cell r="G75">
            <v>0</v>
          </cell>
          <cell r="H75" t="str">
            <v>借</v>
          </cell>
          <cell r="I75">
            <v>62307155.990000002</v>
          </cell>
        </row>
        <row r="76">
          <cell r="B76" t="str">
            <v>178</v>
          </cell>
          <cell r="C76" t="str">
            <v>春腾台钳厂</v>
          </cell>
          <cell r="D76" t="str">
            <v>借</v>
          </cell>
          <cell r="E76">
            <v>454345.1</v>
          </cell>
          <cell r="F76">
            <v>53179.96</v>
          </cell>
          <cell r="G76">
            <v>0</v>
          </cell>
          <cell r="H76" t="str">
            <v>借</v>
          </cell>
          <cell r="I76">
            <v>507525.06</v>
          </cell>
        </row>
        <row r="77">
          <cell r="B77" t="str">
            <v>179</v>
          </cell>
          <cell r="C77" t="str">
            <v>育美小区</v>
          </cell>
          <cell r="D77" t="str">
            <v>借</v>
          </cell>
          <cell r="E77">
            <v>18520077.59</v>
          </cell>
          <cell r="F77">
            <v>148180</v>
          </cell>
          <cell r="G77">
            <v>0</v>
          </cell>
          <cell r="H77" t="str">
            <v>借</v>
          </cell>
          <cell r="I77">
            <v>18668257.59</v>
          </cell>
        </row>
        <row r="78">
          <cell r="B78" t="str">
            <v>180</v>
          </cell>
          <cell r="C78" t="str">
            <v>育智小区</v>
          </cell>
          <cell r="D78" t="str">
            <v>借</v>
          </cell>
          <cell r="E78">
            <v>13792878.779999999</v>
          </cell>
          <cell r="F78">
            <v>1614422.02</v>
          </cell>
          <cell r="G78">
            <v>0</v>
          </cell>
          <cell r="H78" t="str">
            <v>借</v>
          </cell>
          <cell r="I78">
            <v>15407300.800000001</v>
          </cell>
        </row>
        <row r="79">
          <cell r="B79" t="str">
            <v>181</v>
          </cell>
          <cell r="C79" t="str">
            <v>育英小区</v>
          </cell>
          <cell r="D79" t="str">
            <v>借</v>
          </cell>
          <cell r="E79">
            <v>32799038.600000001</v>
          </cell>
          <cell r="F79">
            <v>61238</v>
          </cell>
          <cell r="G79">
            <v>0</v>
          </cell>
          <cell r="H79" t="str">
            <v>借</v>
          </cell>
          <cell r="I79">
            <v>32860276.600000001</v>
          </cell>
        </row>
        <row r="80">
          <cell r="B80" t="str">
            <v>182</v>
          </cell>
          <cell r="C80" t="str">
            <v>育才小区</v>
          </cell>
          <cell r="D80" t="str">
            <v>借</v>
          </cell>
          <cell r="E80">
            <v>64595545.289999999</v>
          </cell>
          <cell r="F80">
            <v>7628176.2000000002</v>
          </cell>
          <cell r="G80">
            <v>0</v>
          </cell>
          <cell r="H80" t="str">
            <v>借</v>
          </cell>
          <cell r="I80">
            <v>72223721.489999995</v>
          </cell>
        </row>
        <row r="81">
          <cell r="B81" t="str">
            <v>184</v>
          </cell>
          <cell r="C81" t="str">
            <v>汇元花园</v>
          </cell>
          <cell r="D81" t="str">
            <v>借</v>
          </cell>
          <cell r="E81">
            <v>72451.5</v>
          </cell>
          <cell r="F81">
            <v>2753.36</v>
          </cell>
          <cell r="G81">
            <v>0</v>
          </cell>
          <cell r="H81" t="str">
            <v>借</v>
          </cell>
          <cell r="I81">
            <v>75204.86</v>
          </cell>
        </row>
        <row r="82">
          <cell r="B82" t="str">
            <v>187</v>
          </cell>
          <cell r="C82" t="str">
            <v>紫薇花城</v>
          </cell>
          <cell r="D82" t="str">
            <v>借</v>
          </cell>
          <cell r="E82">
            <v>1590</v>
          </cell>
          <cell r="F82">
            <v>0</v>
          </cell>
          <cell r="G82">
            <v>0</v>
          </cell>
          <cell r="H82" t="str">
            <v>借</v>
          </cell>
          <cell r="I82">
            <v>1590</v>
          </cell>
        </row>
        <row r="83">
          <cell r="B83" t="str">
            <v>188</v>
          </cell>
          <cell r="C83" t="str">
            <v>市锅检所</v>
          </cell>
          <cell r="D83" t="str">
            <v>借</v>
          </cell>
          <cell r="E83">
            <v>7020</v>
          </cell>
          <cell r="F83">
            <v>0</v>
          </cell>
          <cell r="G83">
            <v>0</v>
          </cell>
          <cell r="H83" t="str">
            <v>借</v>
          </cell>
          <cell r="I83">
            <v>7020</v>
          </cell>
        </row>
        <row r="84">
          <cell r="B84" t="str">
            <v>189</v>
          </cell>
          <cell r="C84" t="str">
            <v>宗利机械</v>
          </cell>
          <cell r="D84" t="str">
            <v>借</v>
          </cell>
          <cell r="E84">
            <v>2394584.06</v>
          </cell>
          <cell r="F84">
            <v>280280.09999999998</v>
          </cell>
          <cell r="G84">
            <v>0</v>
          </cell>
          <cell r="H84" t="str">
            <v>借</v>
          </cell>
          <cell r="I84">
            <v>2674864.16</v>
          </cell>
        </row>
        <row r="85">
          <cell r="B85" t="str">
            <v>190</v>
          </cell>
          <cell r="C85" t="str">
            <v>常烟迁建(11年—994号)</v>
          </cell>
          <cell r="D85" t="str">
            <v>借</v>
          </cell>
          <cell r="E85">
            <v>470564</v>
          </cell>
          <cell r="F85">
            <v>0</v>
          </cell>
          <cell r="G85">
            <v>0</v>
          </cell>
          <cell r="H85" t="str">
            <v>借</v>
          </cell>
          <cell r="I85">
            <v>470564</v>
          </cell>
        </row>
        <row r="86">
          <cell r="B86" t="str">
            <v>191</v>
          </cell>
          <cell r="C86" t="str">
            <v>常烟迁居(12年—96号)</v>
          </cell>
          <cell r="D86" t="str">
            <v>借</v>
          </cell>
          <cell r="E86">
            <v>2594000</v>
          </cell>
          <cell r="F86">
            <v>0</v>
          </cell>
          <cell r="G86">
            <v>0</v>
          </cell>
          <cell r="H86" t="str">
            <v>借</v>
          </cell>
          <cell r="I86">
            <v>2594000</v>
          </cell>
        </row>
        <row r="87">
          <cell r="B87" t="str">
            <v>192</v>
          </cell>
          <cell r="C87" t="str">
            <v>增减挂钩11(常烟相邻)</v>
          </cell>
          <cell r="D87" t="str">
            <v>借</v>
          </cell>
          <cell r="E87">
            <v>28296114.829999998</v>
          </cell>
          <cell r="F87">
            <v>3333600.44</v>
          </cell>
          <cell r="G87">
            <v>0</v>
          </cell>
          <cell r="H87" t="str">
            <v>借</v>
          </cell>
          <cell r="I87">
            <v>31629715.27</v>
          </cell>
        </row>
        <row r="88">
          <cell r="B88" t="str">
            <v>195</v>
          </cell>
          <cell r="C88" t="str">
            <v>杨桥工业用地(2012第一批)</v>
          </cell>
          <cell r="D88" t="str">
            <v>借</v>
          </cell>
          <cell r="E88">
            <v>141671707.75</v>
          </cell>
          <cell r="F88">
            <v>16807759.600000001</v>
          </cell>
          <cell r="G88">
            <v>0</v>
          </cell>
          <cell r="H88" t="str">
            <v>借</v>
          </cell>
          <cell r="I88">
            <v>158479467.34999999</v>
          </cell>
        </row>
        <row r="89">
          <cell r="B89" t="str">
            <v>196</v>
          </cell>
          <cell r="C89" t="str">
            <v>顺祥彩印包装</v>
          </cell>
          <cell r="D89" t="str">
            <v>借</v>
          </cell>
          <cell r="E89">
            <v>2020</v>
          </cell>
          <cell r="F89">
            <v>0</v>
          </cell>
          <cell r="G89">
            <v>0</v>
          </cell>
          <cell r="H89" t="str">
            <v>借</v>
          </cell>
          <cell r="I89">
            <v>2020</v>
          </cell>
        </row>
        <row r="90">
          <cell r="B90" t="str">
            <v>197</v>
          </cell>
          <cell r="C90" t="str">
            <v>光明五交化</v>
          </cell>
          <cell r="D90" t="str">
            <v>借</v>
          </cell>
          <cell r="E90">
            <v>3350</v>
          </cell>
          <cell r="F90">
            <v>0</v>
          </cell>
          <cell r="G90">
            <v>0</v>
          </cell>
          <cell r="H90" t="str">
            <v>借</v>
          </cell>
          <cell r="I90">
            <v>3350</v>
          </cell>
        </row>
        <row r="91">
          <cell r="B91" t="str">
            <v>198</v>
          </cell>
          <cell r="C91" t="str">
            <v>宏鑫机械制造</v>
          </cell>
          <cell r="D91" t="str">
            <v>借</v>
          </cell>
          <cell r="E91">
            <v>350</v>
          </cell>
          <cell r="F91">
            <v>0</v>
          </cell>
          <cell r="G91">
            <v>0</v>
          </cell>
          <cell r="H91" t="str">
            <v>借</v>
          </cell>
          <cell r="I91">
            <v>350</v>
          </cell>
        </row>
        <row r="92">
          <cell r="B92" t="str">
            <v>200</v>
          </cell>
          <cell r="C92" t="str">
            <v>沙港安置小区(07年&amp;10年)</v>
          </cell>
          <cell r="D92" t="str">
            <v>借</v>
          </cell>
          <cell r="E92">
            <v>4548403.88</v>
          </cell>
          <cell r="F92">
            <v>124764.02</v>
          </cell>
          <cell r="G92">
            <v>0</v>
          </cell>
          <cell r="H92" t="str">
            <v>借</v>
          </cell>
          <cell r="I92">
            <v>4673167.9000000004</v>
          </cell>
        </row>
        <row r="93">
          <cell r="B93" t="str">
            <v>201</v>
          </cell>
          <cell r="C93" t="str">
            <v>三闾(锦绣江南安置)小区</v>
          </cell>
          <cell r="D93" t="str">
            <v>借</v>
          </cell>
          <cell r="E93">
            <v>43850196.32</v>
          </cell>
          <cell r="F93">
            <v>20</v>
          </cell>
          <cell r="G93">
            <v>0</v>
          </cell>
          <cell r="H93" t="str">
            <v>借</v>
          </cell>
          <cell r="I93">
            <v>43850216.32</v>
          </cell>
        </row>
        <row r="94">
          <cell r="B94" t="str">
            <v>202</v>
          </cell>
          <cell r="C94" t="str">
            <v>富豪小区地块</v>
          </cell>
          <cell r="D94" t="str">
            <v>借</v>
          </cell>
          <cell r="E94">
            <v>3609020.62</v>
          </cell>
          <cell r="F94">
            <v>422426.85</v>
          </cell>
          <cell r="G94">
            <v>0</v>
          </cell>
          <cell r="H94" t="str">
            <v>借</v>
          </cell>
          <cell r="I94">
            <v>4031447.47</v>
          </cell>
        </row>
        <row r="95">
          <cell r="B95" t="str">
            <v>203</v>
          </cell>
          <cell r="C95" t="str">
            <v>南坪六组安置基地</v>
          </cell>
          <cell r="D95" t="str">
            <v>借</v>
          </cell>
          <cell r="E95">
            <v>10555354.109999999</v>
          </cell>
          <cell r="F95">
            <v>0</v>
          </cell>
          <cell r="G95">
            <v>0</v>
          </cell>
          <cell r="H95" t="str">
            <v>借</v>
          </cell>
          <cell r="I95">
            <v>10555354.109999999</v>
          </cell>
        </row>
        <row r="96">
          <cell r="B96" t="str">
            <v>204</v>
          </cell>
          <cell r="C96" t="str">
            <v>皂果安置小区</v>
          </cell>
          <cell r="D96" t="str">
            <v>借</v>
          </cell>
          <cell r="E96">
            <v>19758827.57</v>
          </cell>
          <cell r="F96">
            <v>0</v>
          </cell>
          <cell r="G96">
            <v>0</v>
          </cell>
          <cell r="H96" t="str">
            <v>借</v>
          </cell>
          <cell r="I96">
            <v>19758827.57</v>
          </cell>
        </row>
        <row r="97">
          <cell r="B97" t="str">
            <v>205</v>
          </cell>
          <cell r="C97" t="str">
            <v>南坪公寓安置A、B地块</v>
          </cell>
          <cell r="D97" t="str">
            <v>借</v>
          </cell>
          <cell r="E97">
            <v>8967239.9000000004</v>
          </cell>
          <cell r="F97">
            <v>0</v>
          </cell>
          <cell r="G97">
            <v>0</v>
          </cell>
          <cell r="H97" t="str">
            <v>借</v>
          </cell>
          <cell r="I97">
            <v>8967239.9000000004</v>
          </cell>
        </row>
        <row r="98">
          <cell r="B98" t="str">
            <v>206</v>
          </cell>
          <cell r="C98" t="str">
            <v>沙港五组安置基地(二期)</v>
          </cell>
          <cell r="D98" t="str">
            <v>借</v>
          </cell>
          <cell r="E98">
            <v>6343862.5800000001</v>
          </cell>
          <cell r="F98">
            <v>0</v>
          </cell>
          <cell r="G98">
            <v>0</v>
          </cell>
          <cell r="H98" t="str">
            <v>借</v>
          </cell>
          <cell r="I98">
            <v>6343862.5800000001</v>
          </cell>
        </row>
        <row r="99">
          <cell r="B99" t="str">
            <v>207</v>
          </cell>
          <cell r="C99" t="str">
            <v>高坪头安置基地</v>
          </cell>
          <cell r="D99" t="str">
            <v>借</v>
          </cell>
          <cell r="E99">
            <v>6839576.7000000002</v>
          </cell>
          <cell r="F99">
            <v>0</v>
          </cell>
          <cell r="G99">
            <v>0</v>
          </cell>
          <cell r="H99" t="str">
            <v>借</v>
          </cell>
          <cell r="I99">
            <v>6839576.7000000002</v>
          </cell>
        </row>
        <row r="100">
          <cell r="B100" t="str">
            <v>208</v>
          </cell>
          <cell r="C100" t="str">
            <v>南坪五组安置基地</v>
          </cell>
          <cell r="D100" t="str">
            <v>借</v>
          </cell>
          <cell r="E100">
            <v>748981.85</v>
          </cell>
          <cell r="F100">
            <v>0</v>
          </cell>
          <cell r="G100">
            <v>0</v>
          </cell>
          <cell r="H100" t="str">
            <v>借</v>
          </cell>
          <cell r="I100">
            <v>748981.85</v>
          </cell>
        </row>
        <row r="101">
          <cell r="B101" t="str">
            <v>209</v>
          </cell>
          <cell r="C101" t="str">
            <v>岩坪村多层公寓安置楼</v>
          </cell>
          <cell r="D101" t="str">
            <v>借</v>
          </cell>
          <cell r="E101">
            <v>3135705.92</v>
          </cell>
          <cell r="F101">
            <v>0</v>
          </cell>
          <cell r="G101">
            <v>0</v>
          </cell>
          <cell r="H101" t="str">
            <v>借</v>
          </cell>
          <cell r="I101">
            <v>3135705.92</v>
          </cell>
        </row>
        <row r="102">
          <cell r="B102" t="str">
            <v>210</v>
          </cell>
          <cell r="C102" t="str">
            <v>仙源公寓楼安置小区</v>
          </cell>
          <cell r="D102" t="str">
            <v>借</v>
          </cell>
          <cell r="E102">
            <v>2581684.4900000002</v>
          </cell>
          <cell r="F102">
            <v>3900</v>
          </cell>
          <cell r="G102">
            <v>0</v>
          </cell>
          <cell r="H102" t="str">
            <v>借</v>
          </cell>
          <cell r="I102">
            <v>2585584.4900000002</v>
          </cell>
        </row>
        <row r="103">
          <cell r="B103" t="str">
            <v>211</v>
          </cell>
          <cell r="C103" t="str">
            <v>金华清真宰场</v>
          </cell>
          <cell r="D103" t="str">
            <v>借</v>
          </cell>
          <cell r="E103">
            <v>3706714.06</v>
          </cell>
          <cell r="F103">
            <v>433861.64</v>
          </cell>
          <cell r="G103">
            <v>0</v>
          </cell>
          <cell r="H103" t="str">
            <v>借</v>
          </cell>
          <cell r="I103">
            <v>4140575.7</v>
          </cell>
        </row>
        <row r="104">
          <cell r="B104" t="str">
            <v>212</v>
          </cell>
          <cell r="C104" t="str">
            <v>皇木关公寓安置楼</v>
          </cell>
          <cell r="D104" t="str">
            <v>借</v>
          </cell>
          <cell r="E104">
            <v>855852.98</v>
          </cell>
          <cell r="F104">
            <v>0</v>
          </cell>
          <cell r="G104">
            <v>0</v>
          </cell>
          <cell r="H104" t="str">
            <v>借</v>
          </cell>
          <cell r="I104">
            <v>855852.98</v>
          </cell>
        </row>
        <row r="105">
          <cell r="B105" t="str">
            <v>213</v>
          </cell>
          <cell r="C105" t="str">
            <v>宇虹液化气站</v>
          </cell>
          <cell r="D105" t="str">
            <v>借</v>
          </cell>
          <cell r="E105">
            <v>2776109.19</v>
          </cell>
          <cell r="F105">
            <v>58388.76</v>
          </cell>
          <cell r="G105">
            <v>2834497.95</v>
          </cell>
          <cell r="H105" t="str">
            <v>平</v>
          </cell>
          <cell r="I105">
            <v>0</v>
          </cell>
        </row>
        <row r="106">
          <cell r="B106" t="str">
            <v>214</v>
          </cell>
          <cell r="C106" t="str">
            <v>富园安置楼工程</v>
          </cell>
          <cell r="D106" t="str">
            <v>借</v>
          </cell>
          <cell r="E106">
            <v>5905084.3799999999</v>
          </cell>
          <cell r="F106">
            <v>0</v>
          </cell>
          <cell r="G106">
            <v>0</v>
          </cell>
          <cell r="H106" t="str">
            <v>借</v>
          </cell>
          <cell r="I106">
            <v>5905084.3799999999</v>
          </cell>
        </row>
        <row r="107">
          <cell r="B107" t="str">
            <v>215</v>
          </cell>
          <cell r="C107" t="str">
            <v>丁玲公园(江北名庐安置基地)</v>
          </cell>
          <cell r="D107" t="str">
            <v>借</v>
          </cell>
          <cell r="E107">
            <v>253821</v>
          </cell>
          <cell r="F107">
            <v>0</v>
          </cell>
          <cell r="G107">
            <v>0</v>
          </cell>
          <cell r="H107" t="str">
            <v>借</v>
          </cell>
          <cell r="I107">
            <v>253821</v>
          </cell>
        </row>
        <row r="108">
          <cell r="B108" t="str">
            <v>216</v>
          </cell>
          <cell r="C108" t="str">
            <v>安德小区(安置基地)</v>
          </cell>
          <cell r="D108" t="str">
            <v>借</v>
          </cell>
          <cell r="E108">
            <v>23812659.07</v>
          </cell>
          <cell r="F108">
            <v>2815066.24</v>
          </cell>
          <cell r="G108">
            <v>0</v>
          </cell>
          <cell r="H108" t="str">
            <v>借</v>
          </cell>
          <cell r="I108">
            <v>26627725.309999999</v>
          </cell>
        </row>
        <row r="109">
          <cell r="B109" t="str">
            <v>217</v>
          </cell>
          <cell r="C109" t="str">
            <v>安丰小区(安置基地)</v>
          </cell>
          <cell r="D109" t="str">
            <v>借</v>
          </cell>
          <cell r="E109">
            <v>18931116.079999998</v>
          </cell>
          <cell r="F109">
            <v>2259967.34</v>
          </cell>
          <cell r="G109">
            <v>0</v>
          </cell>
          <cell r="H109" t="str">
            <v>借</v>
          </cell>
          <cell r="I109">
            <v>21191083.420000002</v>
          </cell>
        </row>
        <row r="110">
          <cell r="B110" t="str">
            <v>218</v>
          </cell>
          <cell r="C110" t="str">
            <v>安全小区</v>
          </cell>
          <cell r="D110" t="str">
            <v>借</v>
          </cell>
          <cell r="E110">
            <v>39421678.109999999</v>
          </cell>
          <cell r="F110">
            <v>4685123.2699999996</v>
          </cell>
          <cell r="G110">
            <v>513777.9</v>
          </cell>
          <cell r="H110" t="str">
            <v>借</v>
          </cell>
          <cell r="I110">
            <v>43593023.479999997</v>
          </cell>
        </row>
        <row r="111">
          <cell r="B111" t="str">
            <v>219</v>
          </cell>
          <cell r="C111" t="str">
            <v>安福小区</v>
          </cell>
          <cell r="D111" t="str">
            <v>借</v>
          </cell>
          <cell r="E111">
            <v>7478695.1399999997</v>
          </cell>
          <cell r="F111">
            <v>954228.68</v>
          </cell>
          <cell r="G111">
            <v>0</v>
          </cell>
          <cell r="H111" t="str">
            <v>借</v>
          </cell>
          <cell r="I111">
            <v>8432923.8200000003</v>
          </cell>
        </row>
        <row r="112">
          <cell r="B112" t="str">
            <v>220</v>
          </cell>
          <cell r="C112" t="str">
            <v>安康小区</v>
          </cell>
          <cell r="D112" t="str">
            <v>借</v>
          </cell>
          <cell r="E112">
            <v>58103606.560000002</v>
          </cell>
          <cell r="F112">
            <v>7111532.29</v>
          </cell>
          <cell r="G112">
            <v>0</v>
          </cell>
          <cell r="H112" t="str">
            <v>借</v>
          </cell>
          <cell r="I112">
            <v>65215138.850000001</v>
          </cell>
        </row>
        <row r="113">
          <cell r="B113" t="str">
            <v>221</v>
          </cell>
          <cell r="C113" t="str">
            <v>文华小区</v>
          </cell>
          <cell r="D113" t="str">
            <v>借</v>
          </cell>
          <cell r="E113">
            <v>416484.63</v>
          </cell>
          <cell r="F113">
            <v>56054.13</v>
          </cell>
          <cell r="G113">
            <v>0</v>
          </cell>
          <cell r="H113" t="str">
            <v>借</v>
          </cell>
          <cell r="I113">
            <v>472538.76</v>
          </cell>
        </row>
        <row r="114">
          <cell r="B114" t="str">
            <v>223</v>
          </cell>
          <cell r="C114" t="str">
            <v>前进A、B地块</v>
          </cell>
          <cell r="D114" t="str">
            <v>借</v>
          </cell>
          <cell r="E114">
            <v>5188601.68</v>
          </cell>
          <cell r="F114">
            <v>607312.89</v>
          </cell>
          <cell r="G114">
            <v>0</v>
          </cell>
          <cell r="H114" t="str">
            <v>借</v>
          </cell>
          <cell r="I114">
            <v>5795914.5700000003</v>
          </cell>
        </row>
        <row r="115">
          <cell r="B115" t="str">
            <v>224</v>
          </cell>
          <cell r="C115" t="str">
            <v>鸿云机械</v>
          </cell>
          <cell r="D115" t="str">
            <v>借</v>
          </cell>
          <cell r="E115">
            <v>194250.7</v>
          </cell>
          <cell r="F115">
            <v>22736.57</v>
          </cell>
          <cell r="G115">
            <v>0</v>
          </cell>
          <cell r="H115" t="str">
            <v>借</v>
          </cell>
          <cell r="I115">
            <v>216987.27</v>
          </cell>
        </row>
        <row r="116">
          <cell r="B116" t="str">
            <v>225</v>
          </cell>
          <cell r="C116" t="str">
            <v>创业地块</v>
          </cell>
          <cell r="D116" t="str">
            <v>借</v>
          </cell>
          <cell r="E116">
            <v>15218489.449999999</v>
          </cell>
          <cell r="F116">
            <v>0</v>
          </cell>
          <cell r="G116">
            <v>0</v>
          </cell>
          <cell r="H116" t="str">
            <v>借</v>
          </cell>
          <cell r="I116">
            <v>15218489.449999999</v>
          </cell>
        </row>
        <row r="117">
          <cell r="B117" t="str">
            <v>228</v>
          </cell>
          <cell r="C117" t="str">
            <v>八一机械厂</v>
          </cell>
          <cell r="D117" t="str">
            <v>借</v>
          </cell>
          <cell r="E117">
            <v>13474745.02</v>
          </cell>
          <cell r="F117">
            <v>1582028.45</v>
          </cell>
          <cell r="G117">
            <v>0</v>
          </cell>
          <cell r="H117" t="str">
            <v>借</v>
          </cell>
          <cell r="I117">
            <v>15056773.470000001</v>
          </cell>
        </row>
        <row r="118">
          <cell r="B118" t="str">
            <v>229</v>
          </cell>
          <cell r="C118" t="str">
            <v>壹德壹地块</v>
          </cell>
          <cell r="D118" t="str">
            <v>借</v>
          </cell>
          <cell r="E118">
            <v>10434353.01</v>
          </cell>
          <cell r="F118">
            <v>1221314.96</v>
          </cell>
          <cell r="G118">
            <v>0</v>
          </cell>
          <cell r="H118" t="str">
            <v>借</v>
          </cell>
          <cell r="I118">
            <v>11655667.970000001</v>
          </cell>
        </row>
        <row r="119">
          <cell r="B119" t="str">
            <v>233</v>
          </cell>
          <cell r="C119" t="str">
            <v>高泗市化轻总公司</v>
          </cell>
          <cell r="D119" t="str">
            <v>借</v>
          </cell>
          <cell r="E119">
            <v>5131652.33</v>
          </cell>
          <cell r="F119">
            <v>291777.14</v>
          </cell>
          <cell r="G119">
            <v>0</v>
          </cell>
          <cell r="H119" t="str">
            <v>借</v>
          </cell>
          <cell r="I119">
            <v>5423429.4699999997</v>
          </cell>
        </row>
        <row r="120">
          <cell r="B120" t="str">
            <v>234</v>
          </cell>
          <cell r="C120" t="str">
            <v>华为小区</v>
          </cell>
          <cell r="D120" t="str">
            <v>借</v>
          </cell>
          <cell r="E120">
            <v>86952</v>
          </cell>
          <cell r="F120">
            <v>0</v>
          </cell>
          <cell r="G120">
            <v>0</v>
          </cell>
          <cell r="H120" t="str">
            <v>借</v>
          </cell>
          <cell r="I120">
            <v>86952</v>
          </cell>
        </row>
        <row r="121">
          <cell r="B121" t="str">
            <v>235</v>
          </cell>
          <cell r="C121" t="str">
            <v>东华小区地块</v>
          </cell>
          <cell r="D121" t="str">
            <v>借</v>
          </cell>
          <cell r="E121">
            <v>4864187.8600000003</v>
          </cell>
          <cell r="F121">
            <v>577512.29</v>
          </cell>
          <cell r="G121">
            <v>0</v>
          </cell>
          <cell r="H121" t="str">
            <v>借</v>
          </cell>
          <cell r="I121">
            <v>5441700.1500000004</v>
          </cell>
        </row>
        <row r="122">
          <cell r="B122" t="str">
            <v>236</v>
          </cell>
          <cell r="C122" t="str">
            <v>德佳物流</v>
          </cell>
          <cell r="D122" t="str">
            <v>借</v>
          </cell>
          <cell r="E122">
            <v>18715615.75</v>
          </cell>
          <cell r="F122">
            <v>2190616.1</v>
          </cell>
          <cell r="G122">
            <v>0</v>
          </cell>
          <cell r="H122" t="str">
            <v>借</v>
          </cell>
          <cell r="I122">
            <v>20906231.850000001</v>
          </cell>
        </row>
        <row r="123">
          <cell r="B123" t="str">
            <v>237</v>
          </cell>
          <cell r="C123" t="str">
            <v>东方绿舟</v>
          </cell>
          <cell r="D123" t="str">
            <v>借</v>
          </cell>
          <cell r="E123">
            <v>3457868.43</v>
          </cell>
          <cell r="F123">
            <v>404734.86</v>
          </cell>
          <cell r="G123">
            <v>0</v>
          </cell>
          <cell r="H123" t="str">
            <v>借</v>
          </cell>
          <cell r="I123">
            <v>3862603.29</v>
          </cell>
        </row>
        <row r="124">
          <cell r="B124" t="str">
            <v>239</v>
          </cell>
          <cell r="C124" t="str">
            <v>正源小区2</v>
          </cell>
          <cell r="D124" t="str">
            <v>借</v>
          </cell>
          <cell r="E124">
            <v>29392</v>
          </cell>
          <cell r="F124">
            <v>2854.5</v>
          </cell>
          <cell r="G124">
            <v>0</v>
          </cell>
          <cell r="H124" t="str">
            <v>借</v>
          </cell>
          <cell r="I124">
            <v>32246.5</v>
          </cell>
        </row>
        <row r="125">
          <cell r="B125" t="str">
            <v>240</v>
          </cell>
          <cell r="C125" t="str">
            <v>柳叶会馆</v>
          </cell>
          <cell r="D125" t="str">
            <v>借</v>
          </cell>
          <cell r="E125">
            <v>5701748.4500000002</v>
          </cell>
          <cell r="F125">
            <v>728787.35</v>
          </cell>
          <cell r="G125">
            <v>0</v>
          </cell>
          <cell r="H125" t="str">
            <v>借</v>
          </cell>
          <cell r="I125">
            <v>6430535.7999999998</v>
          </cell>
        </row>
        <row r="126">
          <cell r="B126" t="str">
            <v>242</v>
          </cell>
          <cell r="C126" t="str">
            <v>瓶盖厂王一新</v>
          </cell>
          <cell r="D126" t="str">
            <v>借</v>
          </cell>
          <cell r="E126">
            <v>13401957</v>
          </cell>
          <cell r="F126">
            <v>1568665.6000000001</v>
          </cell>
          <cell r="G126">
            <v>0</v>
          </cell>
          <cell r="H126" t="str">
            <v>借</v>
          </cell>
          <cell r="I126">
            <v>14970622.6</v>
          </cell>
        </row>
        <row r="127">
          <cell r="B127" t="str">
            <v>243</v>
          </cell>
          <cell r="C127" t="str">
            <v>宏户葡萄加工厂</v>
          </cell>
          <cell r="D127" t="str">
            <v>借</v>
          </cell>
          <cell r="E127">
            <v>7891295.9299999997</v>
          </cell>
          <cell r="F127">
            <v>923656.48</v>
          </cell>
          <cell r="G127">
            <v>0</v>
          </cell>
          <cell r="H127" t="str">
            <v>借</v>
          </cell>
          <cell r="I127">
            <v>8814952.4100000001</v>
          </cell>
        </row>
        <row r="128">
          <cell r="B128" t="str">
            <v>244</v>
          </cell>
          <cell r="C128" t="str">
            <v>时代地块</v>
          </cell>
          <cell r="D128" t="str">
            <v>借</v>
          </cell>
          <cell r="E128">
            <v>4138489.27</v>
          </cell>
          <cell r="F128">
            <v>555528.13</v>
          </cell>
          <cell r="G128">
            <v>0</v>
          </cell>
          <cell r="H128" t="str">
            <v>借</v>
          </cell>
          <cell r="I128">
            <v>4694017.4000000004</v>
          </cell>
        </row>
        <row r="129">
          <cell r="B129" t="str">
            <v>245</v>
          </cell>
          <cell r="C129" t="str">
            <v>柳叶穿紫地块</v>
          </cell>
          <cell r="D129" t="str">
            <v>借</v>
          </cell>
          <cell r="E129">
            <v>8404082.8300000001</v>
          </cell>
          <cell r="F129">
            <v>1196851.1499999999</v>
          </cell>
          <cell r="G129">
            <v>0</v>
          </cell>
          <cell r="H129" t="str">
            <v>借</v>
          </cell>
          <cell r="I129">
            <v>9600933.9800000004</v>
          </cell>
        </row>
        <row r="130">
          <cell r="B130" t="str">
            <v>246</v>
          </cell>
          <cell r="C130" t="str">
            <v>远岸秋沙</v>
          </cell>
          <cell r="D130" t="str">
            <v>借</v>
          </cell>
          <cell r="E130">
            <v>1936022.68</v>
          </cell>
          <cell r="F130">
            <v>326234.98</v>
          </cell>
          <cell r="G130">
            <v>0</v>
          </cell>
          <cell r="H130" t="str">
            <v>借</v>
          </cell>
          <cell r="I130">
            <v>2262257.66</v>
          </cell>
        </row>
        <row r="131">
          <cell r="B131" t="str">
            <v>247</v>
          </cell>
          <cell r="C131" t="str">
            <v>竹根潭商业广场</v>
          </cell>
          <cell r="D131" t="str">
            <v>借</v>
          </cell>
          <cell r="E131">
            <v>108760</v>
          </cell>
          <cell r="F131">
            <v>0</v>
          </cell>
          <cell r="G131">
            <v>0</v>
          </cell>
          <cell r="H131" t="str">
            <v>借</v>
          </cell>
          <cell r="I131">
            <v>108760</v>
          </cell>
        </row>
        <row r="132">
          <cell r="B132" t="str">
            <v>248</v>
          </cell>
          <cell r="C132" t="str">
            <v>中亿实业有限公司</v>
          </cell>
          <cell r="D132" t="str">
            <v>借</v>
          </cell>
          <cell r="E132">
            <v>90</v>
          </cell>
          <cell r="F132">
            <v>0</v>
          </cell>
          <cell r="G132">
            <v>0</v>
          </cell>
          <cell r="H132" t="str">
            <v>借</v>
          </cell>
          <cell r="I132">
            <v>90</v>
          </cell>
        </row>
        <row r="133">
          <cell r="B133" t="str">
            <v>250</v>
          </cell>
          <cell r="C133" t="str">
            <v>德发花园</v>
          </cell>
          <cell r="D133" t="str">
            <v>借</v>
          </cell>
          <cell r="E133">
            <v>80325</v>
          </cell>
          <cell r="F133">
            <v>0</v>
          </cell>
          <cell r="G133">
            <v>0</v>
          </cell>
          <cell r="H133" t="str">
            <v>借</v>
          </cell>
          <cell r="I133">
            <v>80325</v>
          </cell>
        </row>
        <row r="134">
          <cell r="B134" t="str">
            <v>251</v>
          </cell>
          <cell r="C134" t="str">
            <v>白马湖、乌龙港北区项目</v>
          </cell>
          <cell r="D134" t="str">
            <v>借</v>
          </cell>
          <cell r="E134">
            <v>116680183.36</v>
          </cell>
          <cell r="F134">
            <v>0</v>
          </cell>
          <cell r="G134">
            <v>0</v>
          </cell>
          <cell r="H134" t="str">
            <v>借</v>
          </cell>
          <cell r="I134">
            <v>116680183.36</v>
          </cell>
        </row>
        <row r="135">
          <cell r="B135" t="str">
            <v>252</v>
          </cell>
          <cell r="C135" t="str">
            <v>棉麻仓库</v>
          </cell>
          <cell r="D135" t="str">
            <v>借</v>
          </cell>
          <cell r="E135">
            <v>6938887.2800000003</v>
          </cell>
          <cell r="F135">
            <v>812179.43</v>
          </cell>
          <cell r="G135">
            <v>0</v>
          </cell>
          <cell r="H135" t="str">
            <v>借</v>
          </cell>
          <cell r="I135">
            <v>7751066.71</v>
          </cell>
        </row>
        <row r="136">
          <cell r="B136" t="str">
            <v>254</v>
          </cell>
          <cell r="C136" t="str">
            <v>万昌小区</v>
          </cell>
          <cell r="D136" t="str">
            <v>借</v>
          </cell>
          <cell r="E136">
            <v>122663.5</v>
          </cell>
          <cell r="F136">
            <v>14357.47</v>
          </cell>
          <cell r="G136">
            <v>0</v>
          </cell>
          <cell r="H136" t="str">
            <v>借</v>
          </cell>
          <cell r="I136">
            <v>137020.97</v>
          </cell>
        </row>
        <row r="137">
          <cell r="B137" t="str">
            <v>255</v>
          </cell>
          <cell r="C137" t="str">
            <v>金和嘉园</v>
          </cell>
          <cell r="D137" t="str">
            <v>借</v>
          </cell>
          <cell r="E137">
            <v>925203</v>
          </cell>
          <cell r="F137">
            <v>0</v>
          </cell>
          <cell r="G137">
            <v>0</v>
          </cell>
          <cell r="H137" t="str">
            <v>借</v>
          </cell>
          <cell r="I137">
            <v>925203</v>
          </cell>
        </row>
        <row r="138">
          <cell r="B138" t="str">
            <v>257</v>
          </cell>
          <cell r="C138" t="str">
            <v>特种养殖场</v>
          </cell>
          <cell r="D138" t="str">
            <v>借</v>
          </cell>
          <cell r="E138">
            <v>2893148.88</v>
          </cell>
          <cell r="F138">
            <v>338635.83</v>
          </cell>
          <cell r="G138">
            <v>0</v>
          </cell>
          <cell r="H138" t="str">
            <v>借</v>
          </cell>
          <cell r="I138">
            <v>3231784.71</v>
          </cell>
        </row>
        <row r="139">
          <cell r="B139" t="str">
            <v>258</v>
          </cell>
          <cell r="C139" t="str">
            <v>和生源养老公寓</v>
          </cell>
          <cell r="D139" t="str">
            <v>借</v>
          </cell>
          <cell r="E139">
            <v>182625</v>
          </cell>
          <cell r="F139">
            <v>0</v>
          </cell>
          <cell r="G139">
            <v>0</v>
          </cell>
          <cell r="H139" t="str">
            <v>借</v>
          </cell>
          <cell r="I139">
            <v>182625</v>
          </cell>
        </row>
        <row r="140">
          <cell r="B140" t="str">
            <v>259</v>
          </cell>
          <cell r="C140" t="str">
            <v>先征后转项目</v>
          </cell>
          <cell r="D140" t="str">
            <v>借</v>
          </cell>
          <cell r="E140">
            <v>845200</v>
          </cell>
          <cell r="F140">
            <v>0</v>
          </cell>
          <cell r="G140">
            <v>0</v>
          </cell>
          <cell r="H140" t="str">
            <v>借</v>
          </cell>
          <cell r="I140">
            <v>845200</v>
          </cell>
        </row>
        <row r="141">
          <cell r="B141" t="str">
            <v>260</v>
          </cell>
          <cell r="C141" t="str">
            <v>沾天湖开发用地</v>
          </cell>
          <cell r="D141" t="str">
            <v>借</v>
          </cell>
          <cell r="E141">
            <v>1690185.7</v>
          </cell>
          <cell r="F141">
            <v>0</v>
          </cell>
          <cell r="G141">
            <v>0</v>
          </cell>
          <cell r="H141" t="str">
            <v>借</v>
          </cell>
          <cell r="I141">
            <v>1690185.7</v>
          </cell>
        </row>
        <row r="142">
          <cell r="B142" t="str">
            <v>261</v>
          </cell>
          <cell r="C142" t="str">
            <v>万金障水利综合治理项目</v>
          </cell>
          <cell r="D142" t="str">
            <v>借</v>
          </cell>
          <cell r="E142">
            <v>480015.5</v>
          </cell>
          <cell r="F142">
            <v>0</v>
          </cell>
          <cell r="G142">
            <v>0</v>
          </cell>
          <cell r="H142" t="str">
            <v>借</v>
          </cell>
          <cell r="I142">
            <v>480015.5</v>
          </cell>
        </row>
        <row r="143">
          <cell r="B143" t="str">
            <v>265</v>
          </cell>
          <cell r="C143" t="str">
            <v>沥青厂地块</v>
          </cell>
          <cell r="D143" t="str">
            <v>借</v>
          </cell>
          <cell r="E143">
            <v>17866</v>
          </cell>
          <cell r="F143">
            <v>1735.12</v>
          </cell>
          <cell r="G143">
            <v>0</v>
          </cell>
          <cell r="H143" t="str">
            <v>借</v>
          </cell>
          <cell r="I143">
            <v>19601.12</v>
          </cell>
        </row>
        <row r="144">
          <cell r="B144" t="str">
            <v>266</v>
          </cell>
          <cell r="C144" t="str">
            <v>东郊地块</v>
          </cell>
          <cell r="D144" t="str">
            <v>借</v>
          </cell>
          <cell r="E144">
            <v>4526</v>
          </cell>
          <cell r="F144">
            <v>0</v>
          </cell>
          <cell r="G144">
            <v>0</v>
          </cell>
          <cell r="H144" t="str">
            <v>借</v>
          </cell>
          <cell r="I144">
            <v>4526</v>
          </cell>
        </row>
        <row r="145">
          <cell r="B145" t="str">
            <v>268</v>
          </cell>
          <cell r="C145" t="str">
            <v>嘉利包装(12年工业园)</v>
          </cell>
          <cell r="D145" t="str">
            <v>借</v>
          </cell>
          <cell r="E145">
            <v>2406867.66</v>
          </cell>
          <cell r="F145">
            <v>233529.55</v>
          </cell>
          <cell r="G145">
            <v>0</v>
          </cell>
          <cell r="H145" t="str">
            <v>借</v>
          </cell>
          <cell r="I145">
            <v>2640397.21</v>
          </cell>
        </row>
        <row r="146">
          <cell r="B146" t="str">
            <v>270</v>
          </cell>
          <cell r="C146" t="str">
            <v>经投德山砂场</v>
          </cell>
          <cell r="D146" t="str">
            <v>借</v>
          </cell>
          <cell r="E146">
            <v>523629.4</v>
          </cell>
          <cell r="F146">
            <v>0</v>
          </cell>
          <cell r="G146">
            <v>0</v>
          </cell>
          <cell r="H146" t="str">
            <v>借</v>
          </cell>
          <cell r="I146">
            <v>523629.4</v>
          </cell>
        </row>
        <row r="147">
          <cell r="B147" t="str">
            <v>271</v>
          </cell>
          <cell r="C147" t="str">
            <v>乐福小区</v>
          </cell>
          <cell r="D147" t="str">
            <v>借</v>
          </cell>
          <cell r="E147">
            <v>4724328.12</v>
          </cell>
          <cell r="F147">
            <v>556418.81000000006</v>
          </cell>
          <cell r="G147">
            <v>0</v>
          </cell>
          <cell r="H147" t="str">
            <v>借</v>
          </cell>
          <cell r="I147">
            <v>5280746.93</v>
          </cell>
        </row>
        <row r="148">
          <cell r="B148" t="str">
            <v>272</v>
          </cell>
          <cell r="C148" t="str">
            <v>新国线旅游</v>
          </cell>
          <cell r="D148" t="str">
            <v>借</v>
          </cell>
          <cell r="E148">
            <v>15203009.6</v>
          </cell>
          <cell r="F148">
            <v>2560975.5699999998</v>
          </cell>
          <cell r="G148">
            <v>0</v>
          </cell>
          <cell r="H148" t="str">
            <v>借</v>
          </cell>
          <cell r="I148">
            <v>17763985.170000002</v>
          </cell>
        </row>
        <row r="149">
          <cell r="B149" t="str">
            <v>273</v>
          </cell>
          <cell r="C149" t="str">
            <v>高坪头加油站</v>
          </cell>
          <cell r="D149" t="str">
            <v>借</v>
          </cell>
          <cell r="E149">
            <v>333375</v>
          </cell>
          <cell r="F149">
            <v>0</v>
          </cell>
          <cell r="G149">
            <v>0</v>
          </cell>
          <cell r="H149" t="str">
            <v>借</v>
          </cell>
          <cell r="I149">
            <v>333375</v>
          </cell>
        </row>
        <row r="150">
          <cell r="B150" t="str">
            <v>274</v>
          </cell>
          <cell r="C150" t="str">
            <v>市电影公司(待定)</v>
          </cell>
          <cell r="D150" t="str">
            <v>借</v>
          </cell>
          <cell r="E150">
            <v>5000</v>
          </cell>
          <cell r="F150">
            <v>0</v>
          </cell>
          <cell r="G150">
            <v>0</v>
          </cell>
          <cell r="H150" t="str">
            <v>借</v>
          </cell>
          <cell r="I150">
            <v>5000</v>
          </cell>
        </row>
        <row r="151">
          <cell r="B151" t="str">
            <v>276</v>
          </cell>
          <cell r="C151" t="str">
            <v>常德移动通信中心</v>
          </cell>
          <cell r="D151" t="str">
            <v>借</v>
          </cell>
          <cell r="E151">
            <v>6461847.9900000002</v>
          </cell>
          <cell r="F151">
            <v>756343.18</v>
          </cell>
          <cell r="G151">
            <v>0</v>
          </cell>
          <cell r="H151" t="str">
            <v>借</v>
          </cell>
          <cell r="I151">
            <v>7218191.1699999999</v>
          </cell>
        </row>
        <row r="152">
          <cell r="B152" t="str">
            <v>278</v>
          </cell>
          <cell r="C152" t="str">
            <v>朗北油气站</v>
          </cell>
          <cell r="D152" t="str">
            <v>借</v>
          </cell>
          <cell r="E152">
            <v>1404128.15</v>
          </cell>
          <cell r="F152">
            <v>12955.11</v>
          </cell>
          <cell r="G152">
            <v>0</v>
          </cell>
          <cell r="H152" t="str">
            <v>借</v>
          </cell>
          <cell r="I152">
            <v>1417083.26</v>
          </cell>
        </row>
        <row r="153">
          <cell r="B153" t="str">
            <v>282</v>
          </cell>
          <cell r="C153" t="str">
            <v>东常高速配套工区</v>
          </cell>
          <cell r="D153" t="str">
            <v>借</v>
          </cell>
          <cell r="E153">
            <v>654224.74</v>
          </cell>
          <cell r="F153">
            <v>0</v>
          </cell>
          <cell r="G153">
            <v>0</v>
          </cell>
          <cell r="H153" t="str">
            <v>借</v>
          </cell>
          <cell r="I153">
            <v>654224.74</v>
          </cell>
        </row>
        <row r="154">
          <cell r="B154" t="str">
            <v>283</v>
          </cell>
          <cell r="C154" t="str">
            <v>戴家岗安置小区</v>
          </cell>
          <cell r="D154" t="str">
            <v>借</v>
          </cell>
          <cell r="E154">
            <v>4815673.51</v>
          </cell>
          <cell r="F154">
            <v>0</v>
          </cell>
          <cell r="G154">
            <v>0</v>
          </cell>
          <cell r="H154" t="str">
            <v>借</v>
          </cell>
          <cell r="I154">
            <v>4815673.51</v>
          </cell>
        </row>
        <row r="155">
          <cell r="B155" t="str">
            <v>284</v>
          </cell>
          <cell r="C155" t="str">
            <v>交警一大队旧院(含补征)</v>
          </cell>
          <cell r="D155" t="str">
            <v>借</v>
          </cell>
          <cell r="E155">
            <v>8746998.5</v>
          </cell>
          <cell r="F155">
            <v>0</v>
          </cell>
          <cell r="G155">
            <v>0</v>
          </cell>
          <cell r="H155" t="str">
            <v>借</v>
          </cell>
          <cell r="I155">
            <v>8746998.5</v>
          </cell>
        </row>
        <row r="156">
          <cell r="B156" t="str">
            <v>285</v>
          </cell>
          <cell r="C156" t="str">
            <v>新金丹路</v>
          </cell>
          <cell r="D156" t="str">
            <v>借</v>
          </cell>
          <cell r="E156">
            <v>10937384.449999999</v>
          </cell>
          <cell r="F156">
            <v>1280193.55</v>
          </cell>
          <cell r="G156">
            <v>0</v>
          </cell>
          <cell r="H156" t="str">
            <v>借</v>
          </cell>
          <cell r="I156">
            <v>12217578</v>
          </cell>
        </row>
        <row r="157">
          <cell r="B157" t="str">
            <v>286</v>
          </cell>
          <cell r="C157" t="str">
            <v>致华园(经投)</v>
          </cell>
          <cell r="D157" t="str">
            <v>借</v>
          </cell>
          <cell r="E157">
            <v>127354.5</v>
          </cell>
          <cell r="F157">
            <v>14906.52</v>
          </cell>
          <cell r="G157">
            <v>0</v>
          </cell>
          <cell r="H157" t="str">
            <v>借</v>
          </cell>
          <cell r="I157">
            <v>142261.01999999999</v>
          </cell>
        </row>
        <row r="158">
          <cell r="B158" t="str">
            <v>287</v>
          </cell>
          <cell r="C158" t="str">
            <v>华湘汽修</v>
          </cell>
          <cell r="D158" t="str">
            <v>借</v>
          </cell>
          <cell r="E158">
            <v>1356067.62</v>
          </cell>
          <cell r="F158">
            <v>67425</v>
          </cell>
          <cell r="G158">
            <v>1423492.62</v>
          </cell>
          <cell r="H158" t="str">
            <v>平</v>
          </cell>
          <cell r="I158">
            <v>0</v>
          </cell>
        </row>
        <row r="159">
          <cell r="B159" t="str">
            <v>288</v>
          </cell>
          <cell r="C159" t="str">
            <v>烟叶技术中心</v>
          </cell>
          <cell r="D159" t="str">
            <v>借</v>
          </cell>
          <cell r="E159">
            <v>60000</v>
          </cell>
          <cell r="F159">
            <v>5827.08</v>
          </cell>
          <cell r="G159">
            <v>0</v>
          </cell>
          <cell r="H159" t="str">
            <v>借</v>
          </cell>
          <cell r="I159">
            <v>65827.08</v>
          </cell>
        </row>
        <row r="160">
          <cell r="B160" t="str">
            <v>289</v>
          </cell>
          <cell r="C160" t="str">
            <v>武监生活基地</v>
          </cell>
          <cell r="D160" t="str">
            <v>借</v>
          </cell>
          <cell r="E160">
            <v>9688</v>
          </cell>
          <cell r="F160">
            <v>0</v>
          </cell>
          <cell r="G160">
            <v>0</v>
          </cell>
          <cell r="H160" t="str">
            <v>借</v>
          </cell>
          <cell r="I160">
            <v>9688</v>
          </cell>
        </row>
        <row r="161">
          <cell r="B161" t="str">
            <v>290</v>
          </cell>
          <cell r="C161" t="str">
            <v>中小企业发展基地</v>
          </cell>
          <cell r="D161" t="str">
            <v>借</v>
          </cell>
          <cell r="E161">
            <v>30595857.59</v>
          </cell>
          <cell r="F161">
            <v>2303677.31</v>
          </cell>
          <cell r="G161">
            <v>0</v>
          </cell>
          <cell r="H161" t="str">
            <v>借</v>
          </cell>
          <cell r="I161">
            <v>32899534.899999999</v>
          </cell>
        </row>
        <row r="162">
          <cell r="B162" t="str">
            <v>291</v>
          </cell>
          <cell r="C162" t="str">
            <v>农产品物流(13年)</v>
          </cell>
          <cell r="D162" t="str">
            <v>借</v>
          </cell>
          <cell r="E162">
            <v>64281318.649999999</v>
          </cell>
          <cell r="F162">
            <v>6008131.8399999999</v>
          </cell>
          <cell r="G162">
            <v>0</v>
          </cell>
          <cell r="H162" t="str">
            <v>借</v>
          </cell>
          <cell r="I162">
            <v>70289450.489999995</v>
          </cell>
        </row>
        <row r="163">
          <cell r="B163" t="str">
            <v>292</v>
          </cell>
          <cell r="C163" t="str">
            <v>唐家溶农贸市场</v>
          </cell>
          <cell r="D163" t="str">
            <v>借</v>
          </cell>
          <cell r="E163">
            <v>4696565.26</v>
          </cell>
          <cell r="F163">
            <v>551504.26</v>
          </cell>
          <cell r="G163">
            <v>0</v>
          </cell>
          <cell r="H163" t="str">
            <v>借</v>
          </cell>
          <cell r="I163">
            <v>5248069.5199999996</v>
          </cell>
        </row>
        <row r="164">
          <cell r="B164" t="str">
            <v>293</v>
          </cell>
          <cell r="C164" t="str">
            <v>柳叶旅游储备地块</v>
          </cell>
          <cell r="D164" t="str">
            <v>借</v>
          </cell>
          <cell r="E164">
            <v>13431632.140000001</v>
          </cell>
          <cell r="F164">
            <v>2197880.4700000002</v>
          </cell>
          <cell r="G164">
            <v>0</v>
          </cell>
          <cell r="H164" t="str">
            <v>借</v>
          </cell>
          <cell r="I164">
            <v>15629512.609999999</v>
          </cell>
        </row>
        <row r="165">
          <cell r="B165" t="str">
            <v>294</v>
          </cell>
          <cell r="C165" t="str">
            <v>兴隆物流园</v>
          </cell>
          <cell r="D165" t="str">
            <v>借</v>
          </cell>
          <cell r="E165">
            <v>28013771.440000001</v>
          </cell>
          <cell r="F165">
            <v>233503115.53999999</v>
          </cell>
          <cell r="G165">
            <v>0</v>
          </cell>
          <cell r="H165" t="str">
            <v>借</v>
          </cell>
          <cell r="I165">
            <v>261516886.97999999</v>
          </cell>
        </row>
        <row r="166">
          <cell r="B166" t="str">
            <v>295</v>
          </cell>
          <cell r="C166" t="str">
            <v>正达冷藏车厢厂</v>
          </cell>
          <cell r="D166" t="str">
            <v>借</v>
          </cell>
          <cell r="E166">
            <v>15720862.49</v>
          </cell>
          <cell r="F166">
            <v>1216364.55</v>
          </cell>
          <cell r="G166">
            <v>0</v>
          </cell>
          <cell r="H166" t="str">
            <v>借</v>
          </cell>
          <cell r="I166">
            <v>16937227.039999999</v>
          </cell>
        </row>
        <row r="167">
          <cell r="B167" t="str">
            <v>296</v>
          </cell>
          <cell r="C167" t="str">
            <v>12年武陵增挂项目</v>
          </cell>
          <cell r="D167" t="str">
            <v>借</v>
          </cell>
          <cell r="E167">
            <v>5549063.6699999999</v>
          </cell>
          <cell r="F167">
            <v>649504.06999999995</v>
          </cell>
          <cell r="G167">
            <v>0</v>
          </cell>
          <cell r="H167" t="str">
            <v>借</v>
          </cell>
          <cell r="I167">
            <v>6198567.7400000002</v>
          </cell>
        </row>
        <row r="168">
          <cell r="B168" t="str">
            <v>297</v>
          </cell>
          <cell r="C168" t="str">
            <v>东山(2013第一批)</v>
          </cell>
          <cell r="D168" t="str">
            <v>借</v>
          </cell>
          <cell r="E168">
            <v>10122</v>
          </cell>
          <cell r="F168">
            <v>1680</v>
          </cell>
          <cell r="G168">
            <v>0</v>
          </cell>
          <cell r="H168" t="str">
            <v>借</v>
          </cell>
          <cell r="I168">
            <v>11802</v>
          </cell>
        </row>
        <row r="169">
          <cell r="B169" t="str">
            <v>298</v>
          </cell>
          <cell r="C169" t="str">
            <v>接待中心补征(万寿)</v>
          </cell>
          <cell r="D169" t="str">
            <v>借</v>
          </cell>
          <cell r="E169">
            <v>3977391.87</v>
          </cell>
          <cell r="F169">
            <v>465543.8</v>
          </cell>
          <cell r="G169">
            <v>0</v>
          </cell>
          <cell r="H169" t="str">
            <v>借</v>
          </cell>
          <cell r="I169">
            <v>4442935.67</v>
          </cell>
        </row>
        <row r="170">
          <cell r="B170" t="str">
            <v>299</v>
          </cell>
          <cell r="C170" t="str">
            <v>三闾加油站</v>
          </cell>
          <cell r="D170" t="str">
            <v>借</v>
          </cell>
          <cell r="E170">
            <v>9000</v>
          </cell>
          <cell r="F170">
            <v>0</v>
          </cell>
          <cell r="G170">
            <v>0</v>
          </cell>
          <cell r="H170" t="str">
            <v>借</v>
          </cell>
          <cell r="I170">
            <v>9000</v>
          </cell>
        </row>
        <row r="171">
          <cell r="B171" t="str">
            <v>300</v>
          </cell>
          <cell r="C171" t="str">
            <v>护城油气站</v>
          </cell>
          <cell r="D171" t="str">
            <v>借</v>
          </cell>
          <cell r="E171">
            <v>8401</v>
          </cell>
          <cell r="F171">
            <v>0</v>
          </cell>
          <cell r="G171">
            <v>0</v>
          </cell>
          <cell r="H171" t="str">
            <v>借</v>
          </cell>
          <cell r="I171">
            <v>8401</v>
          </cell>
        </row>
        <row r="172">
          <cell r="B172" t="str">
            <v>301</v>
          </cell>
          <cell r="C172" t="str">
            <v>龙港路加油站</v>
          </cell>
          <cell r="D172" t="str">
            <v>借</v>
          </cell>
          <cell r="E172">
            <v>645901.6</v>
          </cell>
          <cell r="F172">
            <v>3500</v>
          </cell>
          <cell r="G172">
            <v>649401.59999999998</v>
          </cell>
          <cell r="H172" t="str">
            <v>平</v>
          </cell>
          <cell r="I172">
            <v>0</v>
          </cell>
        </row>
        <row r="173">
          <cell r="B173" t="str">
            <v>302</v>
          </cell>
          <cell r="C173" t="str">
            <v>经投星城地块</v>
          </cell>
          <cell r="D173" t="str">
            <v>借</v>
          </cell>
          <cell r="E173">
            <v>24296306.300000001</v>
          </cell>
          <cell r="F173">
            <v>0</v>
          </cell>
          <cell r="G173">
            <v>0</v>
          </cell>
          <cell r="H173" t="str">
            <v>借</v>
          </cell>
          <cell r="I173">
            <v>24296306.300000001</v>
          </cell>
        </row>
        <row r="174">
          <cell r="B174" t="str">
            <v>303</v>
          </cell>
          <cell r="C174" t="str">
            <v>经投紫檀地块</v>
          </cell>
          <cell r="D174" t="str">
            <v>借</v>
          </cell>
          <cell r="E174">
            <v>19997217.399999999</v>
          </cell>
          <cell r="F174">
            <v>2340624.38</v>
          </cell>
          <cell r="G174">
            <v>0</v>
          </cell>
          <cell r="H174" t="str">
            <v>借</v>
          </cell>
          <cell r="I174">
            <v>22337841.780000001</v>
          </cell>
        </row>
        <row r="175">
          <cell r="B175" t="str">
            <v>304</v>
          </cell>
          <cell r="C175" t="str">
            <v>经投金河地块</v>
          </cell>
          <cell r="D175" t="str">
            <v>借</v>
          </cell>
          <cell r="E175">
            <v>13992366.039999999</v>
          </cell>
          <cell r="F175">
            <v>1637771.51</v>
          </cell>
          <cell r="G175">
            <v>0</v>
          </cell>
          <cell r="H175" t="str">
            <v>借</v>
          </cell>
          <cell r="I175">
            <v>15630137.550000001</v>
          </cell>
        </row>
        <row r="176">
          <cell r="B176" t="str">
            <v>305</v>
          </cell>
          <cell r="C176" t="str">
            <v>鲲鹏地块(新钢一期)</v>
          </cell>
          <cell r="D176" t="str">
            <v>借</v>
          </cell>
          <cell r="E176">
            <v>201853934.50999999</v>
          </cell>
          <cell r="F176">
            <v>37363849.030000001</v>
          </cell>
          <cell r="G176">
            <v>0</v>
          </cell>
          <cell r="H176" t="str">
            <v>借</v>
          </cell>
          <cell r="I176">
            <v>239217783.53999999</v>
          </cell>
        </row>
        <row r="177">
          <cell r="B177" t="str">
            <v>306</v>
          </cell>
          <cell r="C177" t="str">
            <v>文源小区</v>
          </cell>
          <cell r="D177" t="str">
            <v>借</v>
          </cell>
          <cell r="E177">
            <v>1362229.15</v>
          </cell>
          <cell r="F177">
            <v>11746987.779999999</v>
          </cell>
          <cell r="G177">
            <v>0</v>
          </cell>
          <cell r="H177" t="str">
            <v>借</v>
          </cell>
          <cell r="I177">
            <v>13109216.93</v>
          </cell>
        </row>
        <row r="178">
          <cell r="B178" t="str">
            <v>307</v>
          </cell>
          <cell r="C178" t="str">
            <v>合兴地块</v>
          </cell>
          <cell r="D178" t="str">
            <v>借</v>
          </cell>
          <cell r="E178">
            <v>1266556.21</v>
          </cell>
          <cell r="F178">
            <v>148250.54999999999</v>
          </cell>
          <cell r="G178">
            <v>0</v>
          </cell>
          <cell r="H178" t="str">
            <v>借</v>
          </cell>
          <cell r="I178">
            <v>1414806.76</v>
          </cell>
        </row>
        <row r="179">
          <cell r="B179" t="str">
            <v>308</v>
          </cell>
          <cell r="C179" t="str">
            <v>中联常德研究院</v>
          </cell>
          <cell r="D179" t="str">
            <v>借</v>
          </cell>
          <cell r="E179">
            <v>3248831.39</v>
          </cell>
          <cell r="F179">
            <v>380267.61</v>
          </cell>
          <cell r="G179">
            <v>0</v>
          </cell>
          <cell r="H179" t="str">
            <v>借</v>
          </cell>
          <cell r="I179">
            <v>3629099</v>
          </cell>
        </row>
        <row r="180">
          <cell r="B180" t="str">
            <v>309</v>
          </cell>
          <cell r="C180" t="str">
            <v>上水停车场</v>
          </cell>
          <cell r="D180" t="str">
            <v>借</v>
          </cell>
          <cell r="E180">
            <v>16655458.76</v>
          </cell>
          <cell r="F180">
            <v>1949480.97</v>
          </cell>
          <cell r="G180">
            <v>0</v>
          </cell>
          <cell r="H180" t="str">
            <v>借</v>
          </cell>
          <cell r="I180">
            <v>18604939.73</v>
          </cell>
        </row>
        <row r="181">
          <cell r="B181" t="str">
            <v>310</v>
          </cell>
          <cell r="C181" t="str">
            <v>东常地块</v>
          </cell>
          <cell r="D181" t="str">
            <v>借</v>
          </cell>
          <cell r="E181">
            <v>17326930.539999999</v>
          </cell>
          <cell r="F181">
            <v>1561599.11</v>
          </cell>
          <cell r="G181">
            <v>17487109.780000001</v>
          </cell>
          <cell r="H181" t="str">
            <v>借</v>
          </cell>
          <cell r="I181">
            <v>1401419.87</v>
          </cell>
        </row>
        <row r="182">
          <cell r="B182" t="str">
            <v>311</v>
          </cell>
          <cell r="C182" t="str">
            <v>桃花源路加油站</v>
          </cell>
          <cell r="D182" t="str">
            <v>借</v>
          </cell>
          <cell r="E182">
            <v>2050</v>
          </cell>
          <cell r="F182">
            <v>11231</v>
          </cell>
          <cell r="G182">
            <v>13281</v>
          </cell>
          <cell r="H182" t="str">
            <v>平</v>
          </cell>
          <cell r="I182">
            <v>0</v>
          </cell>
        </row>
        <row r="183">
          <cell r="B183" t="str">
            <v>312</v>
          </cell>
          <cell r="C183" t="str">
            <v>白鹤山加油站</v>
          </cell>
          <cell r="D183" t="str">
            <v>借</v>
          </cell>
          <cell r="E183">
            <v>10123</v>
          </cell>
          <cell r="F183">
            <v>2896.78</v>
          </cell>
          <cell r="G183">
            <v>0</v>
          </cell>
          <cell r="H183" t="str">
            <v>借</v>
          </cell>
          <cell r="I183">
            <v>13019.78</v>
          </cell>
        </row>
        <row r="184">
          <cell r="B184" t="str">
            <v>313</v>
          </cell>
          <cell r="C184" t="str">
            <v>芦山加油站</v>
          </cell>
          <cell r="D184" t="str">
            <v>借</v>
          </cell>
          <cell r="E184">
            <v>11980</v>
          </cell>
          <cell r="F184">
            <v>861.28</v>
          </cell>
          <cell r="G184">
            <v>0</v>
          </cell>
          <cell r="H184" t="str">
            <v>借</v>
          </cell>
          <cell r="I184">
            <v>12841.28</v>
          </cell>
        </row>
        <row r="185">
          <cell r="B185" t="str">
            <v>314</v>
          </cell>
          <cell r="C185" t="str">
            <v>柳溪地块</v>
          </cell>
          <cell r="D185" t="str">
            <v>借</v>
          </cell>
          <cell r="E185">
            <v>2240732.48</v>
          </cell>
          <cell r="F185">
            <v>262922.64</v>
          </cell>
          <cell r="G185">
            <v>0</v>
          </cell>
          <cell r="H185" t="str">
            <v>借</v>
          </cell>
          <cell r="I185">
            <v>2503655.12</v>
          </cell>
        </row>
        <row r="186">
          <cell r="B186" t="str">
            <v>315</v>
          </cell>
          <cell r="C186" t="str">
            <v>阔源地块</v>
          </cell>
          <cell r="D186" t="str">
            <v>借</v>
          </cell>
          <cell r="E186">
            <v>3251688.75</v>
          </cell>
          <cell r="F186">
            <v>372919.93</v>
          </cell>
          <cell r="G186">
            <v>0</v>
          </cell>
          <cell r="H186" t="str">
            <v>借</v>
          </cell>
          <cell r="I186">
            <v>3624608.68</v>
          </cell>
        </row>
        <row r="187">
          <cell r="B187" t="str">
            <v>316</v>
          </cell>
          <cell r="C187" t="str">
            <v>嘉华小区</v>
          </cell>
          <cell r="D187" t="str">
            <v>借</v>
          </cell>
          <cell r="E187">
            <v>547603.43999999994</v>
          </cell>
          <cell r="F187">
            <v>69495.61</v>
          </cell>
          <cell r="G187">
            <v>0</v>
          </cell>
          <cell r="H187" t="str">
            <v>借</v>
          </cell>
          <cell r="I187">
            <v>617099.05000000005</v>
          </cell>
        </row>
        <row r="188">
          <cell r="B188" t="str">
            <v>317</v>
          </cell>
          <cell r="C188" t="str">
            <v>东润地块</v>
          </cell>
          <cell r="D188" t="str">
            <v>借</v>
          </cell>
          <cell r="E188">
            <v>506724.7</v>
          </cell>
          <cell r="F188">
            <v>2430777.66</v>
          </cell>
          <cell r="G188">
            <v>0</v>
          </cell>
          <cell r="H188" t="str">
            <v>借</v>
          </cell>
          <cell r="I188">
            <v>2937502.36</v>
          </cell>
        </row>
        <row r="189">
          <cell r="B189" t="str">
            <v>318</v>
          </cell>
          <cell r="C189" t="str">
            <v>德政地块</v>
          </cell>
          <cell r="D189" t="str">
            <v>借</v>
          </cell>
          <cell r="E189">
            <v>90</v>
          </cell>
          <cell r="F189">
            <v>132</v>
          </cell>
          <cell r="G189">
            <v>0</v>
          </cell>
          <cell r="H189" t="str">
            <v>借</v>
          </cell>
          <cell r="I189">
            <v>222</v>
          </cell>
        </row>
        <row r="190">
          <cell r="B190" t="str">
            <v>319</v>
          </cell>
          <cell r="C190" t="str">
            <v>天福地块</v>
          </cell>
          <cell r="D190" t="str">
            <v>借</v>
          </cell>
          <cell r="E190">
            <v>203745.47</v>
          </cell>
          <cell r="F190">
            <v>23867.9</v>
          </cell>
          <cell r="G190">
            <v>0</v>
          </cell>
          <cell r="H190" t="str">
            <v>借</v>
          </cell>
          <cell r="I190">
            <v>227613.37</v>
          </cell>
        </row>
        <row r="191">
          <cell r="B191" t="str">
            <v>320</v>
          </cell>
          <cell r="C191" t="str">
            <v>福润地块</v>
          </cell>
          <cell r="D191" t="str">
            <v>借</v>
          </cell>
          <cell r="E191">
            <v>611707.68000000005</v>
          </cell>
          <cell r="F191">
            <v>71598.850000000006</v>
          </cell>
          <cell r="G191">
            <v>0</v>
          </cell>
          <cell r="H191" t="str">
            <v>借</v>
          </cell>
          <cell r="I191">
            <v>683306.53</v>
          </cell>
        </row>
        <row r="192">
          <cell r="B192" t="str">
            <v>321</v>
          </cell>
          <cell r="C192" t="str">
            <v>嘉辉地块</v>
          </cell>
          <cell r="D192" t="str">
            <v>借</v>
          </cell>
          <cell r="E192">
            <v>191452.39</v>
          </cell>
          <cell r="F192">
            <v>24776.6</v>
          </cell>
          <cell r="G192">
            <v>0</v>
          </cell>
          <cell r="H192" t="str">
            <v>借</v>
          </cell>
          <cell r="I192">
            <v>216228.99</v>
          </cell>
        </row>
        <row r="193">
          <cell r="B193" t="str">
            <v>322</v>
          </cell>
          <cell r="C193" t="str">
            <v>天宝地块</v>
          </cell>
          <cell r="D193" t="str">
            <v>借</v>
          </cell>
          <cell r="E193">
            <v>628354.06000000006</v>
          </cell>
          <cell r="F193">
            <v>73551.66</v>
          </cell>
          <cell r="G193">
            <v>0</v>
          </cell>
          <cell r="H193" t="str">
            <v>借</v>
          </cell>
          <cell r="I193">
            <v>701905.72</v>
          </cell>
        </row>
        <row r="194">
          <cell r="B194" t="str">
            <v>323</v>
          </cell>
          <cell r="C194" t="str">
            <v>紫缘路加油站</v>
          </cell>
          <cell r="D194" t="str">
            <v>借</v>
          </cell>
          <cell r="E194">
            <v>5639034.4100000001</v>
          </cell>
          <cell r="F194">
            <v>1619619.57</v>
          </cell>
          <cell r="G194">
            <v>0</v>
          </cell>
          <cell r="H194" t="str">
            <v>借</v>
          </cell>
          <cell r="I194">
            <v>7258653.9800000004</v>
          </cell>
        </row>
        <row r="195">
          <cell r="B195" t="str">
            <v>324</v>
          </cell>
          <cell r="C195" t="str">
            <v>兴隆地块（兴隆物流二期）</v>
          </cell>
          <cell r="D195" t="str">
            <v>借</v>
          </cell>
          <cell r="E195">
            <v>38250861.479999997</v>
          </cell>
          <cell r="F195">
            <v>11545953.91</v>
          </cell>
          <cell r="G195">
            <v>0</v>
          </cell>
          <cell r="H195" t="str">
            <v>借</v>
          </cell>
          <cell r="I195">
            <v>49796815.390000001</v>
          </cell>
        </row>
        <row r="196">
          <cell r="B196" t="str">
            <v>325</v>
          </cell>
          <cell r="C196" t="str">
            <v>白鹤山竹木市场</v>
          </cell>
          <cell r="D196" t="str">
            <v>借</v>
          </cell>
          <cell r="E196">
            <v>648455.62</v>
          </cell>
          <cell r="F196">
            <v>75900.11</v>
          </cell>
          <cell r="G196">
            <v>0</v>
          </cell>
          <cell r="H196" t="str">
            <v>借</v>
          </cell>
          <cell r="I196">
            <v>724355.73</v>
          </cell>
        </row>
        <row r="197">
          <cell r="B197" t="str">
            <v>326</v>
          </cell>
          <cell r="C197" t="str">
            <v>乐享幼儿园</v>
          </cell>
          <cell r="D197" t="str">
            <v>借</v>
          </cell>
          <cell r="E197">
            <v>2382171.85</v>
          </cell>
          <cell r="F197">
            <v>292106</v>
          </cell>
          <cell r="G197">
            <v>2445171.85</v>
          </cell>
          <cell r="H197" t="str">
            <v>借</v>
          </cell>
          <cell r="I197">
            <v>229106</v>
          </cell>
        </row>
        <row r="198">
          <cell r="B198" t="str">
            <v>327</v>
          </cell>
          <cell r="C198" t="str">
            <v>金丹水果仓储中心</v>
          </cell>
          <cell r="D198" t="str">
            <v>借</v>
          </cell>
          <cell r="E198">
            <v>4922271.0199999996</v>
          </cell>
          <cell r="F198">
            <v>578462.54</v>
          </cell>
          <cell r="G198">
            <v>0</v>
          </cell>
          <cell r="H198" t="str">
            <v>借</v>
          </cell>
          <cell r="I198">
            <v>5500733.5599999996</v>
          </cell>
        </row>
        <row r="199">
          <cell r="B199" t="str">
            <v>328</v>
          </cell>
          <cell r="C199" t="str">
            <v>七里桥农贸市场</v>
          </cell>
          <cell r="D199" t="str">
            <v>借</v>
          </cell>
          <cell r="E199">
            <v>10950</v>
          </cell>
          <cell r="F199">
            <v>1063.45</v>
          </cell>
          <cell r="G199">
            <v>0</v>
          </cell>
          <cell r="H199" t="str">
            <v>借</v>
          </cell>
          <cell r="I199">
            <v>12013.45</v>
          </cell>
        </row>
        <row r="200">
          <cell r="B200" t="str">
            <v>329</v>
          </cell>
          <cell r="C200" t="str">
            <v>常东地块</v>
          </cell>
          <cell r="D200" t="str">
            <v>借</v>
          </cell>
          <cell r="E200">
            <v>148663691.22</v>
          </cell>
          <cell r="F200">
            <v>88245</v>
          </cell>
          <cell r="G200">
            <v>148668971.22</v>
          </cell>
          <cell r="H200" t="str">
            <v>借</v>
          </cell>
          <cell r="I200">
            <v>82965</v>
          </cell>
        </row>
        <row r="201">
          <cell r="B201" t="str">
            <v>330</v>
          </cell>
          <cell r="C201" t="str">
            <v>鑫盛建材</v>
          </cell>
          <cell r="D201" t="str">
            <v>借</v>
          </cell>
          <cell r="E201">
            <v>17589251.059999999</v>
          </cell>
          <cell r="F201">
            <v>2071641.21</v>
          </cell>
          <cell r="G201">
            <v>0</v>
          </cell>
          <cell r="H201" t="str">
            <v>借</v>
          </cell>
          <cell r="I201">
            <v>19660892.27</v>
          </cell>
        </row>
        <row r="202">
          <cell r="B202" t="str">
            <v>331</v>
          </cell>
          <cell r="C202" t="str">
            <v>丹溪路加油站</v>
          </cell>
          <cell r="D202" t="str">
            <v>借</v>
          </cell>
          <cell r="E202">
            <v>935266.88</v>
          </cell>
          <cell r="F202">
            <v>14100</v>
          </cell>
          <cell r="G202">
            <v>949366.88</v>
          </cell>
          <cell r="H202" t="str">
            <v>平</v>
          </cell>
          <cell r="I202">
            <v>0</v>
          </cell>
        </row>
        <row r="203">
          <cell r="B203" t="str">
            <v>332</v>
          </cell>
          <cell r="C203" t="str">
            <v>增减挂钩C</v>
          </cell>
          <cell r="D203" t="str">
            <v>借</v>
          </cell>
          <cell r="E203">
            <v>33293497.23</v>
          </cell>
          <cell r="F203">
            <v>13508658.880000001</v>
          </cell>
          <cell r="G203">
            <v>0</v>
          </cell>
          <cell r="H203" t="str">
            <v>借</v>
          </cell>
          <cell r="I203">
            <v>46802156.109999999</v>
          </cell>
        </row>
        <row r="204">
          <cell r="B204" t="str">
            <v>333</v>
          </cell>
          <cell r="C204" t="str">
            <v>义乌商贸城</v>
          </cell>
          <cell r="D204" t="str">
            <v>借</v>
          </cell>
          <cell r="E204">
            <v>1012310.93</v>
          </cell>
          <cell r="F204">
            <v>56002312.020000003</v>
          </cell>
          <cell r="G204">
            <v>0</v>
          </cell>
          <cell r="H204" t="str">
            <v>借</v>
          </cell>
          <cell r="I204">
            <v>57014622.950000003</v>
          </cell>
        </row>
        <row r="205">
          <cell r="B205" t="str">
            <v>334</v>
          </cell>
          <cell r="C205" t="str">
            <v>泰格林纸地块</v>
          </cell>
          <cell r="D205" t="str">
            <v>借</v>
          </cell>
          <cell r="E205">
            <v>60000</v>
          </cell>
          <cell r="F205">
            <v>0</v>
          </cell>
          <cell r="G205">
            <v>60000</v>
          </cell>
          <cell r="H205" t="str">
            <v>平</v>
          </cell>
          <cell r="I205">
            <v>0</v>
          </cell>
        </row>
        <row r="206">
          <cell r="B206" t="str">
            <v>335</v>
          </cell>
          <cell r="C206" t="str">
            <v>柳叶分局预征</v>
          </cell>
          <cell r="D206" t="str">
            <v>借</v>
          </cell>
          <cell r="E206">
            <v>1895551.26</v>
          </cell>
          <cell r="F206">
            <v>221869.56</v>
          </cell>
          <cell r="G206">
            <v>0</v>
          </cell>
          <cell r="H206" t="str">
            <v>借</v>
          </cell>
          <cell r="I206">
            <v>2117420.8199999998</v>
          </cell>
        </row>
        <row r="207">
          <cell r="B207" t="str">
            <v>336</v>
          </cell>
          <cell r="C207" t="str">
            <v>电信花园</v>
          </cell>
          <cell r="D207" t="str">
            <v>借</v>
          </cell>
          <cell r="E207">
            <v>538390.93999999994</v>
          </cell>
          <cell r="F207">
            <v>200</v>
          </cell>
          <cell r="G207">
            <v>0</v>
          </cell>
          <cell r="H207" t="str">
            <v>借</v>
          </cell>
          <cell r="I207">
            <v>538590.93999999994</v>
          </cell>
        </row>
        <row r="208">
          <cell r="B208" t="str">
            <v>337</v>
          </cell>
          <cell r="C208" t="str">
            <v>沾天湖加油站</v>
          </cell>
          <cell r="D208" t="str">
            <v>借</v>
          </cell>
          <cell r="E208">
            <v>1131610.24</v>
          </cell>
          <cell r="F208">
            <v>16600</v>
          </cell>
          <cell r="G208">
            <v>1148210.24</v>
          </cell>
          <cell r="H208" t="str">
            <v>平</v>
          </cell>
          <cell r="I208">
            <v>0</v>
          </cell>
        </row>
        <row r="209">
          <cell r="B209" t="str">
            <v>338</v>
          </cell>
          <cell r="C209" t="str">
            <v>七彩幼儿园</v>
          </cell>
          <cell r="D209" t="str">
            <v>借</v>
          </cell>
          <cell r="E209">
            <v>7449079.9199999999</v>
          </cell>
          <cell r="F209">
            <v>582043.06000000006</v>
          </cell>
          <cell r="G209">
            <v>0</v>
          </cell>
          <cell r="H209" t="str">
            <v>借</v>
          </cell>
          <cell r="I209">
            <v>8031122.9800000004</v>
          </cell>
        </row>
        <row r="210">
          <cell r="B210" t="str">
            <v>339</v>
          </cell>
          <cell r="C210" t="str">
            <v>上水文化产业园</v>
          </cell>
          <cell r="D210" t="str">
            <v>借</v>
          </cell>
          <cell r="E210">
            <v>902811.34</v>
          </cell>
          <cell r="F210">
            <v>105671.79</v>
          </cell>
          <cell r="G210">
            <v>0</v>
          </cell>
          <cell r="H210" t="str">
            <v>借</v>
          </cell>
          <cell r="I210">
            <v>1008483.13</v>
          </cell>
        </row>
        <row r="211">
          <cell r="B211" t="str">
            <v>340</v>
          </cell>
          <cell r="C211" t="str">
            <v>唐家溶社区棚改</v>
          </cell>
          <cell r="D211" t="str">
            <v>借</v>
          </cell>
          <cell r="E211">
            <v>13825084.880000001</v>
          </cell>
          <cell r="F211">
            <v>3795</v>
          </cell>
          <cell r="G211">
            <v>0</v>
          </cell>
          <cell r="H211" t="str">
            <v>借</v>
          </cell>
          <cell r="I211">
            <v>13828879.880000001</v>
          </cell>
        </row>
        <row r="212">
          <cell r="B212" t="str">
            <v>341</v>
          </cell>
          <cell r="C212" t="str">
            <v>原有线电厂棚改</v>
          </cell>
          <cell r="D212" t="str">
            <v>借</v>
          </cell>
          <cell r="E212">
            <v>9820373</v>
          </cell>
          <cell r="F212">
            <v>420</v>
          </cell>
          <cell r="G212">
            <v>0</v>
          </cell>
          <cell r="H212" t="str">
            <v>借</v>
          </cell>
          <cell r="I212">
            <v>9820793</v>
          </cell>
        </row>
        <row r="213">
          <cell r="B213" t="str">
            <v>342</v>
          </cell>
          <cell r="C213" t="str">
            <v>常烟大堤</v>
          </cell>
          <cell r="D213" t="str">
            <v>借</v>
          </cell>
          <cell r="E213">
            <v>1701660.81</v>
          </cell>
          <cell r="F213">
            <v>199175.17</v>
          </cell>
          <cell r="G213">
            <v>0</v>
          </cell>
          <cell r="H213" t="str">
            <v>借</v>
          </cell>
          <cell r="I213">
            <v>1900835.98</v>
          </cell>
        </row>
        <row r="214">
          <cell r="B214" t="str">
            <v>343</v>
          </cell>
          <cell r="C214" t="str">
            <v>沁园春柳地块（2014第一批次）</v>
          </cell>
          <cell r="D214" t="str">
            <v>借</v>
          </cell>
          <cell r="E214">
            <v>38172369.490000002</v>
          </cell>
          <cell r="F214">
            <v>38480318.619999997</v>
          </cell>
          <cell r="G214">
            <v>0</v>
          </cell>
          <cell r="H214" t="str">
            <v>借</v>
          </cell>
          <cell r="I214">
            <v>76652688.109999999</v>
          </cell>
        </row>
        <row r="215">
          <cell r="B215" t="str">
            <v>344</v>
          </cell>
          <cell r="C215" t="str">
            <v>星源地块（2014第一批次）</v>
          </cell>
          <cell r="D215" t="str">
            <v>借</v>
          </cell>
          <cell r="E215">
            <v>6456637.1299999999</v>
          </cell>
          <cell r="F215">
            <v>760074.97</v>
          </cell>
          <cell r="G215">
            <v>0</v>
          </cell>
          <cell r="H215" t="str">
            <v>借</v>
          </cell>
          <cell r="I215">
            <v>7216712.0999999996</v>
          </cell>
        </row>
        <row r="216">
          <cell r="B216" t="str">
            <v>351</v>
          </cell>
          <cell r="C216" t="str">
            <v>常乐棚改</v>
          </cell>
          <cell r="D216" t="str">
            <v>借</v>
          </cell>
          <cell r="E216">
            <v>1139013.6000000001</v>
          </cell>
          <cell r="F216">
            <v>0</v>
          </cell>
          <cell r="G216">
            <v>0</v>
          </cell>
          <cell r="H216" t="str">
            <v>借</v>
          </cell>
          <cell r="I216">
            <v>1139013.6000000001</v>
          </cell>
        </row>
        <row r="217">
          <cell r="B217" t="str">
            <v>352</v>
          </cell>
          <cell r="C217" t="str">
            <v>张家台棚改</v>
          </cell>
          <cell r="D217" t="str">
            <v>借</v>
          </cell>
          <cell r="E217">
            <v>904724.5</v>
          </cell>
          <cell r="F217">
            <v>400</v>
          </cell>
          <cell r="G217">
            <v>0</v>
          </cell>
          <cell r="H217" t="str">
            <v>借</v>
          </cell>
          <cell r="I217">
            <v>905124.5</v>
          </cell>
        </row>
        <row r="218">
          <cell r="B218" t="str">
            <v>353</v>
          </cell>
          <cell r="C218" t="str">
            <v>天然气运输管理配送站</v>
          </cell>
          <cell r="D218" t="str">
            <v>借</v>
          </cell>
          <cell r="E218">
            <v>747358.71</v>
          </cell>
          <cell r="F218">
            <v>470059.09</v>
          </cell>
          <cell r="G218">
            <v>1217417.8</v>
          </cell>
          <cell r="H218" t="str">
            <v>平</v>
          </cell>
          <cell r="I218">
            <v>0</v>
          </cell>
        </row>
        <row r="219">
          <cell r="B219" t="str">
            <v>354</v>
          </cell>
          <cell r="C219" t="str">
            <v>行政文化中心</v>
          </cell>
          <cell r="D219" t="str">
            <v>借</v>
          </cell>
          <cell r="E219">
            <v>36117765.219999999</v>
          </cell>
          <cell r="F219">
            <v>4561695.95</v>
          </cell>
          <cell r="G219">
            <v>0</v>
          </cell>
          <cell r="H219" t="str">
            <v>借</v>
          </cell>
          <cell r="I219">
            <v>40679461.170000002</v>
          </cell>
        </row>
        <row r="220">
          <cell r="B220" t="str">
            <v>355</v>
          </cell>
          <cell r="C220" t="str">
            <v>沙港家苑（2014第一批次）</v>
          </cell>
          <cell r="D220" t="str">
            <v>借</v>
          </cell>
          <cell r="E220">
            <v>47677.599999999999</v>
          </cell>
          <cell r="F220">
            <v>6579.2</v>
          </cell>
          <cell r="G220">
            <v>0</v>
          </cell>
          <cell r="H220" t="str">
            <v>借</v>
          </cell>
          <cell r="I220">
            <v>54256.800000000003</v>
          </cell>
        </row>
        <row r="221">
          <cell r="B221" t="str">
            <v>356</v>
          </cell>
          <cell r="C221" t="str">
            <v>半岛地块</v>
          </cell>
          <cell r="D221" t="str">
            <v>借</v>
          </cell>
          <cell r="E221">
            <v>58555.5</v>
          </cell>
          <cell r="F221">
            <v>5686.81</v>
          </cell>
          <cell r="G221">
            <v>0</v>
          </cell>
          <cell r="H221" t="str">
            <v>借</v>
          </cell>
          <cell r="I221">
            <v>64242.31</v>
          </cell>
        </row>
        <row r="222">
          <cell r="B222" t="str">
            <v>357</v>
          </cell>
          <cell r="C222" t="str">
            <v>紫沙地块</v>
          </cell>
          <cell r="D222" t="str">
            <v>借</v>
          </cell>
          <cell r="E222">
            <v>58555.5</v>
          </cell>
          <cell r="F222">
            <v>5686.85</v>
          </cell>
          <cell r="G222">
            <v>0</v>
          </cell>
          <cell r="H222" t="str">
            <v>借</v>
          </cell>
          <cell r="I222">
            <v>64242.35</v>
          </cell>
        </row>
        <row r="223">
          <cell r="B223" t="str">
            <v>358</v>
          </cell>
          <cell r="C223" t="str">
            <v>方正圆棚改</v>
          </cell>
          <cell r="D223" t="str">
            <v>借</v>
          </cell>
          <cell r="E223">
            <v>31506534.82</v>
          </cell>
          <cell r="F223">
            <v>20000460</v>
          </cell>
          <cell r="G223">
            <v>0</v>
          </cell>
          <cell r="H223" t="str">
            <v>借</v>
          </cell>
          <cell r="I223">
            <v>51506994.82</v>
          </cell>
        </row>
        <row r="224">
          <cell r="B224" t="str">
            <v>359</v>
          </cell>
          <cell r="C224" t="str">
            <v>建设桥二村棚改</v>
          </cell>
          <cell r="D224" t="str">
            <v>借</v>
          </cell>
          <cell r="E224">
            <v>1214095</v>
          </cell>
          <cell r="F224">
            <v>0</v>
          </cell>
          <cell r="G224">
            <v>0</v>
          </cell>
          <cell r="H224" t="str">
            <v>借</v>
          </cell>
          <cell r="I224">
            <v>1214095</v>
          </cell>
        </row>
        <row r="225">
          <cell r="B225" t="str">
            <v>360</v>
          </cell>
          <cell r="C225" t="str">
            <v>锦新补证</v>
          </cell>
          <cell r="D225" t="str">
            <v>借</v>
          </cell>
          <cell r="E225">
            <v>147357.03</v>
          </cell>
          <cell r="F225">
            <v>17247.79</v>
          </cell>
          <cell r="G225">
            <v>0</v>
          </cell>
          <cell r="H225" t="str">
            <v>借</v>
          </cell>
          <cell r="I225">
            <v>164604.82</v>
          </cell>
        </row>
        <row r="226">
          <cell r="B226" t="str">
            <v>361</v>
          </cell>
          <cell r="C226" t="str">
            <v>王府井</v>
          </cell>
          <cell r="D226" t="str">
            <v>借</v>
          </cell>
          <cell r="E226">
            <v>17460</v>
          </cell>
          <cell r="F226">
            <v>1695.68</v>
          </cell>
          <cell r="G226">
            <v>0</v>
          </cell>
          <cell r="H226" t="str">
            <v>借</v>
          </cell>
          <cell r="I226">
            <v>19155.68</v>
          </cell>
        </row>
        <row r="227">
          <cell r="B227" t="str">
            <v>362</v>
          </cell>
          <cell r="C227" t="str">
            <v>岩桥寺加油站</v>
          </cell>
          <cell r="D227" t="str">
            <v>借</v>
          </cell>
          <cell r="E227">
            <v>7780</v>
          </cell>
          <cell r="F227">
            <v>0</v>
          </cell>
          <cell r="G227">
            <v>0</v>
          </cell>
          <cell r="H227" t="str">
            <v>借</v>
          </cell>
          <cell r="I227">
            <v>7780</v>
          </cell>
        </row>
        <row r="228">
          <cell r="B228" t="str">
            <v>363</v>
          </cell>
          <cell r="C228" t="str">
            <v>孤残就业培训学校</v>
          </cell>
          <cell r="D228" t="str">
            <v>借</v>
          </cell>
          <cell r="E228">
            <v>3760490</v>
          </cell>
          <cell r="F228">
            <v>0</v>
          </cell>
          <cell r="G228">
            <v>3760490</v>
          </cell>
          <cell r="H228" t="str">
            <v>平</v>
          </cell>
          <cell r="I228">
            <v>0</v>
          </cell>
        </row>
        <row r="229">
          <cell r="B229" t="str">
            <v>364</v>
          </cell>
          <cell r="C229" t="str">
            <v>残疾人托养中心</v>
          </cell>
          <cell r="D229" t="str">
            <v>借</v>
          </cell>
          <cell r="E229">
            <v>885167.24</v>
          </cell>
          <cell r="F229">
            <v>103606.63</v>
          </cell>
          <cell r="G229">
            <v>0</v>
          </cell>
          <cell r="H229" t="str">
            <v>借</v>
          </cell>
          <cell r="I229">
            <v>988773.87</v>
          </cell>
        </row>
        <row r="230">
          <cell r="B230" t="str">
            <v>365</v>
          </cell>
          <cell r="C230" t="str">
            <v>蔬科地块</v>
          </cell>
          <cell r="D230" t="str">
            <v>借</v>
          </cell>
          <cell r="E230">
            <v>2478158.85</v>
          </cell>
          <cell r="F230">
            <v>1050</v>
          </cell>
          <cell r="G230">
            <v>0</v>
          </cell>
          <cell r="H230" t="str">
            <v>借</v>
          </cell>
          <cell r="I230">
            <v>2479208.85</v>
          </cell>
        </row>
        <row r="231">
          <cell r="B231" t="str">
            <v>366</v>
          </cell>
          <cell r="C231" t="str">
            <v>七里桥老街棚改项目</v>
          </cell>
          <cell r="D231" t="str">
            <v>借</v>
          </cell>
          <cell r="E231">
            <v>2445825.2000000002</v>
          </cell>
          <cell r="F231">
            <v>106285736</v>
          </cell>
          <cell r="G231">
            <v>0</v>
          </cell>
          <cell r="H231" t="str">
            <v>借</v>
          </cell>
          <cell r="I231">
            <v>108731561.2</v>
          </cell>
        </row>
        <row r="232">
          <cell r="B232" t="str">
            <v>367</v>
          </cell>
          <cell r="C232" t="str">
            <v>芙蓉路派出所</v>
          </cell>
          <cell r="D232" t="str">
            <v>借</v>
          </cell>
          <cell r="E232">
            <v>455783.81</v>
          </cell>
          <cell r="F232">
            <v>53348.35</v>
          </cell>
          <cell r="G232">
            <v>0</v>
          </cell>
          <cell r="H232" t="str">
            <v>借</v>
          </cell>
          <cell r="I232">
            <v>509132.16</v>
          </cell>
        </row>
        <row r="233">
          <cell r="B233" t="str">
            <v>368</v>
          </cell>
          <cell r="C233" t="str">
            <v>湘联实业（退二进三）</v>
          </cell>
          <cell r="D233" t="str">
            <v>借</v>
          </cell>
          <cell r="E233">
            <v>36078657.93</v>
          </cell>
          <cell r="F233">
            <v>17962659.350000001</v>
          </cell>
          <cell r="G233">
            <v>0</v>
          </cell>
          <cell r="H233" t="str">
            <v>借</v>
          </cell>
          <cell r="I233">
            <v>54041317.280000001</v>
          </cell>
        </row>
        <row r="234">
          <cell r="B234" t="str">
            <v>369</v>
          </cell>
          <cell r="C234" t="str">
            <v>武陵区移动互联网产业园管理配套地块</v>
          </cell>
          <cell r="D234" t="str">
            <v>借</v>
          </cell>
          <cell r="E234">
            <v>286913.90000000002</v>
          </cell>
          <cell r="F234">
            <v>413</v>
          </cell>
          <cell r="G234">
            <v>0</v>
          </cell>
          <cell r="H234" t="str">
            <v>借</v>
          </cell>
          <cell r="I234">
            <v>287326.90000000002</v>
          </cell>
        </row>
        <row r="235">
          <cell r="B235" t="str">
            <v>370</v>
          </cell>
          <cell r="C235" t="str">
            <v>中联液压</v>
          </cell>
          <cell r="D235" t="str">
            <v>借</v>
          </cell>
          <cell r="E235">
            <v>19038666.289999999</v>
          </cell>
          <cell r="F235">
            <v>7618575.1699999999</v>
          </cell>
          <cell r="G235">
            <v>0</v>
          </cell>
          <cell r="H235" t="str">
            <v>借</v>
          </cell>
          <cell r="I235">
            <v>26657241.460000001</v>
          </cell>
        </row>
        <row r="236">
          <cell r="B236" t="str">
            <v>371</v>
          </cell>
          <cell r="C236" t="str">
            <v>金健面制品</v>
          </cell>
          <cell r="D236" t="str">
            <v>借</v>
          </cell>
          <cell r="E236">
            <v>19848189.460000001</v>
          </cell>
          <cell r="F236">
            <v>8013202.5899999999</v>
          </cell>
          <cell r="G236">
            <v>0</v>
          </cell>
          <cell r="H236" t="str">
            <v>借</v>
          </cell>
          <cell r="I236">
            <v>27861392.050000001</v>
          </cell>
        </row>
        <row r="237">
          <cell r="B237" t="str">
            <v>372</v>
          </cell>
          <cell r="C237" t="str">
            <v>地利苑二期</v>
          </cell>
          <cell r="D237" t="str">
            <v>借</v>
          </cell>
          <cell r="E237">
            <v>6807333</v>
          </cell>
          <cell r="F237">
            <v>3548864.2</v>
          </cell>
          <cell r="G237">
            <v>0</v>
          </cell>
          <cell r="H237" t="str">
            <v>借</v>
          </cell>
          <cell r="I237">
            <v>10356197.199999999</v>
          </cell>
        </row>
        <row r="238">
          <cell r="B238" t="str">
            <v>373</v>
          </cell>
          <cell r="C238" t="str">
            <v>三闾棚改</v>
          </cell>
          <cell r="D238" t="str">
            <v>借</v>
          </cell>
          <cell r="E238">
            <v>105860</v>
          </cell>
          <cell r="F238">
            <v>460271.6</v>
          </cell>
          <cell r="G238">
            <v>0</v>
          </cell>
          <cell r="H238" t="str">
            <v>借</v>
          </cell>
          <cell r="I238">
            <v>566131.6</v>
          </cell>
        </row>
        <row r="239">
          <cell r="B239" t="str">
            <v>374</v>
          </cell>
          <cell r="C239" t="str">
            <v>纪委金秋园</v>
          </cell>
          <cell r="D239" t="str">
            <v>平</v>
          </cell>
          <cell r="E239">
            <v>0</v>
          </cell>
          <cell r="F239">
            <v>1282</v>
          </cell>
          <cell r="G239">
            <v>0</v>
          </cell>
          <cell r="H239" t="str">
            <v>借</v>
          </cell>
          <cell r="I239">
            <v>1282</v>
          </cell>
        </row>
        <row r="240">
          <cell r="B240" t="str">
            <v>375</v>
          </cell>
          <cell r="C240" t="str">
            <v>恒昌地块</v>
          </cell>
          <cell r="D240" t="str">
            <v>借</v>
          </cell>
          <cell r="E240">
            <v>862214.9</v>
          </cell>
          <cell r="F240">
            <v>101659.97</v>
          </cell>
          <cell r="G240">
            <v>0</v>
          </cell>
          <cell r="H240" t="str">
            <v>借</v>
          </cell>
          <cell r="I240">
            <v>963874.87</v>
          </cell>
        </row>
        <row r="241">
          <cell r="B241" t="str">
            <v>376</v>
          </cell>
          <cell r="C241" t="str">
            <v>公路局</v>
          </cell>
          <cell r="D241" t="str">
            <v>借</v>
          </cell>
          <cell r="E241">
            <v>131598</v>
          </cell>
          <cell r="F241">
            <v>81818.14</v>
          </cell>
          <cell r="G241">
            <v>0</v>
          </cell>
          <cell r="H241" t="str">
            <v>借</v>
          </cell>
          <cell r="I241">
            <v>213416.14</v>
          </cell>
        </row>
        <row r="242">
          <cell r="B242" t="str">
            <v>378</v>
          </cell>
          <cell r="C242" t="str">
            <v>创普物流二</v>
          </cell>
          <cell r="D242" t="str">
            <v>借</v>
          </cell>
          <cell r="E242">
            <v>60427.5</v>
          </cell>
          <cell r="F242">
            <v>69741663.349999994</v>
          </cell>
          <cell r="G242">
            <v>0</v>
          </cell>
          <cell r="H242" t="str">
            <v>借</v>
          </cell>
          <cell r="I242">
            <v>69802090.849999994</v>
          </cell>
        </row>
        <row r="243">
          <cell r="B243" t="str">
            <v>379</v>
          </cell>
          <cell r="C243" t="str">
            <v>市公安干校</v>
          </cell>
          <cell r="D243" t="str">
            <v>借</v>
          </cell>
          <cell r="E243">
            <v>36260125.420000002</v>
          </cell>
          <cell r="F243">
            <v>4311695.42</v>
          </cell>
          <cell r="G243">
            <v>0</v>
          </cell>
          <cell r="H243" t="str">
            <v>借</v>
          </cell>
          <cell r="I243">
            <v>40571820.840000004</v>
          </cell>
        </row>
        <row r="244">
          <cell r="B244" t="str">
            <v>380</v>
          </cell>
          <cell r="C244" t="str">
            <v>启明派出所</v>
          </cell>
          <cell r="D244" t="str">
            <v>借</v>
          </cell>
          <cell r="E244">
            <v>690142.34</v>
          </cell>
          <cell r="F244">
            <v>80779.44</v>
          </cell>
          <cell r="G244">
            <v>0</v>
          </cell>
          <cell r="H244" t="str">
            <v>借</v>
          </cell>
          <cell r="I244">
            <v>770921.78</v>
          </cell>
        </row>
        <row r="245">
          <cell r="B245" t="str">
            <v>381</v>
          </cell>
          <cell r="C245" t="str">
            <v>兴发安置小区三期</v>
          </cell>
          <cell r="D245" t="str">
            <v>借</v>
          </cell>
          <cell r="E245">
            <v>8093617.4800000004</v>
          </cell>
          <cell r="F245">
            <v>0</v>
          </cell>
          <cell r="G245">
            <v>0</v>
          </cell>
          <cell r="H245" t="str">
            <v>借</v>
          </cell>
          <cell r="I245">
            <v>8093617.4800000004</v>
          </cell>
        </row>
        <row r="246">
          <cell r="B246" t="str">
            <v>382</v>
          </cell>
          <cell r="C246" t="str">
            <v>常德广播电视台</v>
          </cell>
          <cell r="D246" t="str">
            <v>借</v>
          </cell>
          <cell r="E246">
            <v>4746188.49</v>
          </cell>
          <cell r="F246">
            <v>6357601</v>
          </cell>
          <cell r="G246">
            <v>11103789.49</v>
          </cell>
          <cell r="H246" t="str">
            <v>平</v>
          </cell>
          <cell r="I246">
            <v>0</v>
          </cell>
        </row>
        <row r="247">
          <cell r="B247" t="str">
            <v>383</v>
          </cell>
          <cell r="C247" t="str">
            <v>佳和冷链</v>
          </cell>
          <cell r="D247" t="str">
            <v>借</v>
          </cell>
          <cell r="E247">
            <v>741675.46</v>
          </cell>
          <cell r="F247">
            <v>94043.11</v>
          </cell>
          <cell r="G247">
            <v>0</v>
          </cell>
          <cell r="H247" t="str">
            <v>借</v>
          </cell>
          <cell r="I247">
            <v>835718.57</v>
          </cell>
        </row>
        <row r="248">
          <cell r="B248" t="str">
            <v>384</v>
          </cell>
          <cell r="C248" t="str">
            <v>乐路口棚改</v>
          </cell>
          <cell r="D248" t="str">
            <v>借</v>
          </cell>
          <cell r="E248">
            <v>140700</v>
          </cell>
          <cell r="F248">
            <v>0</v>
          </cell>
          <cell r="G248">
            <v>0</v>
          </cell>
          <cell r="H248" t="str">
            <v>借</v>
          </cell>
          <cell r="I248">
            <v>140700</v>
          </cell>
        </row>
        <row r="249">
          <cell r="B249" t="str">
            <v>385</v>
          </cell>
          <cell r="C249" t="str">
            <v>湘雅医院商业配套（2015年第二批次）</v>
          </cell>
          <cell r="D249" t="str">
            <v>借</v>
          </cell>
          <cell r="E249">
            <v>16716694.74</v>
          </cell>
          <cell r="F249">
            <v>2528268.81</v>
          </cell>
          <cell r="G249">
            <v>19241761.550000001</v>
          </cell>
          <cell r="H249" t="str">
            <v>借</v>
          </cell>
          <cell r="I249">
            <v>3202</v>
          </cell>
        </row>
        <row r="250">
          <cell r="B250" t="str">
            <v>386</v>
          </cell>
          <cell r="C250" t="str">
            <v>华侨城欢乐谷综合商业地块（2015年第二批次）</v>
          </cell>
          <cell r="D250" t="str">
            <v>借</v>
          </cell>
          <cell r="E250">
            <v>6311866.7699999996</v>
          </cell>
          <cell r="F250">
            <v>809688.21</v>
          </cell>
          <cell r="G250">
            <v>0</v>
          </cell>
          <cell r="H250" t="str">
            <v>借</v>
          </cell>
          <cell r="I250">
            <v>7121554.9800000004</v>
          </cell>
        </row>
        <row r="251">
          <cell r="B251" t="str">
            <v>387</v>
          </cell>
          <cell r="C251" t="str">
            <v>长怡学校补征（2015年第二批次）</v>
          </cell>
          <cell r="D251" t="str">
            <v>借</v>
          </cell>
          <cell r="E251">
            <v>1582497.29</v>
          </cell>
          <cell r="F251">
            <v>1142659.3600000001</v>
          </cell>
          <cell r="G251">
            <v>0</v>
          </cell>
          <cell r="H251" t="str">
            <v>借</v>
          </cell>
          <cell r="I251">
            <v>2725156.65</v>
          </cell>
        </row>
        <row r="252">
          <cell r="B252" t="str">
            <v>388</v>
          </cell>
          <cell r="C252" t="str">
            <v>常德网络科技学校</v>
          </cell>
          <cell r="D252" t="str">
            <v>借</v>
          </cell>
          <cell r="E252">
            <v>34070527.869999997</v>
          </cell>
          <cell r="F252">
            <v>6688</v>
          </cell>
          <cell r="G252">
            <v>34074027.869999997</v>
          </cell>
          <cell r="H252" t="str">
            <v>借</v>
          </cell>
          <cell r="I252">
            <v>3188</v>
          </cell>
        </row>
        <row r="253">
          <cell r="B253" t="str">
            <v>389</v>
          </cell>
          <cell r="C253" t="str">
            <v>东常公司土地回购项目</v>
          </cell>
          <cell r="D253" t="str">
            <v>借</v>
          </cell>
          <cell r="E253">
            <v>300</v>
          </cell>
          <cell r="F253">
            <v>0</v>
          </cell>
          <cell r="G253">
            <v>0</v>
          </cell>
          <cell r="H253" t="str">
            <v>借</v>
          </cell>
          <cell r="I253">
            <v>300</v>
          </cell>
        </row>
        <row r="254">
          <cell r="B254" t="str">
            <v>390</v>
          </cell>
          <cell r="C254" t="str">
            <v>柳叶湖嘉悦百兴</v>
          </cell>
          <cell r="D254" t="str">
            <v>借</v>
          </cell>
          <cell r="E254">
            <v>374537</v>
          </cell>
          <cell r="F254">
            <v>-374537</v>
          </cell>
          <cell r="G254">
            <v>0</v>
          </cell>
          <cell r="H254" t="str">
            <v>平</v>
          </cell>
          <cell r="I254">
            <v>0</v>
          </cell>
        </row>
        <row r="255">
          <cell r="B255" t="str">
            <v>391</v>
          </cell>
          <cell r="C255" t="str">
            <v>芷兰街道办事处</v>
          </cell>
          <cell r="D255" t="str">
            <v>借</v>
          </cell>
          <cell r="E255">
            <v>4703467.18</v>
          </cell>
          <cell r="F255">
            <v>550529.11</v>
          </cell>
          <cell r="G255">
            <v>0</v>
          </cell>
          <cell r="H255" t="str">
            <v>借</v>
          </cell>
          <cell r="I255">
            <v>5253996.29</v>
          </cell>
        </row>
        <row r="256">
          <cell r="B256" t="str">
            <v>392</v>
          </cell>
          <cell r="C256" t="str">
            <v>市民中心（2015年第二批次）</v>
          </cell>
          <cell r="D256" t="str">
            <v>借</v>
          </cell>
          <cell r="E256">
            <v>20395978.800000001</v>
          </cell>
          <cell r="F256">
            <v>17299822.629999999</v>
          </cell>
          <cell r="G256">
            <v>0</v>
          </cell>
          <cell r="H256" t="str">
            <v>借</v>
          </cell>
          <cell r="I256">
            <v>37695801.43</v>
          </cell>
        </row>
        <row r="257">
          <cell r="B257" t="str">
            <v>393</v>
          </cell>
          <cell r="C257" t="str">
            <v>白鹤山集镇（2015年第二批次）</v>
          </cell>
          <cell r="D257" t="str">
            <v>借</v>
          </cell>
          <cell r="E257">
            <v>2434643.83</v>
          </cell>
          <cell r="F257">
            <v>352006.05</v>
          </cell>
          <cell r="G257">
            <v>0</v>
          </cell>
          <cell r="H257" t="str">
            <v>借</v>
          </cell>
          <cell r="I257">
            <v>2786649.88</v>
          </cell>
        </row>
        <row r="258">
          <cell r="B258" t="str">
            <v>394</v>
          </cell>
          <cell r="C258" t="str">
            <v>玉帛纺织</v>
          </cell>
          <cell r="D258" t="str">
            <v>借</v>
          </cell>
          <cell r="E258">
            <v>24194302.890000001</v>
          </cell>
          <cell r="F258">
            <v>2895185.05</v>
          </cell>
          <cell r="G258">
            <v>0</v>
          </cell>
          <cell r="H258" t="str">
            <v>借</v>
          </cell>
          <cell r="I258">
            <v>27089487.940000001</v>
          </cell>
        </row>
        <row r="259">
          <cell r="B259" t="str">
            <v>395</v>
          </cell>
          <cell r="C259" t="str">
            <v>朗清地块（2015年第三批次）</v>
          </cell>
          <cell r="D259" t="str">
            <v>借</v>
          </cell>
          <cell r="E259">
            <v>18399434.899999999</v>
          </cell>
          <cell r="F259">
            <v>2392680.63</v>
          </cell>
          <cell r="G259">
            <v>0</v>
          </cell>
          <cell r="H259" t="str">
            <v>借</v>
          </cell>
          <cell r="I259">
            <v>20792115.530000001</v>
          </cell>
        </row>
        <row r="260">
          <cell r="B260" t="str">
            <v>396</v>
          </cell>
          <cell r="C260" t="str">
            <v>朗秀地块（2015年第三批次）</v>
          </cell>
          <cell r="D260" t="str">
            <v>借</v>
          </cell>
          <cell r="E260">
            <v>16021779.689999999</v>
          </cell>
          <cell r="F260">
            <v>15485633.58</v>
          </cell>
          <cell r="G260">
            <v>0</v>
          </cell>
          <cell r="H260" t="str">
            <v>借</v>
          </cell>
          <cell r="I260">
            <v>31507413.27</v>
          </cell>
        </row>
        <row r="261">
          <cell r="B261" t="str">
            <v>397</v>
          </cell>
          <cell r="C261" t="str">
            <v>朗丽地块（2015年第三批次）</v>
          </cell>
          <cell r="D261" t="str">
            <v>借</v>
          </cell>
          <cell r="E261">
            <v>13005192.76</v>
          </cell>
          <cell r="F261">
            <v>1683023.61</v>
          </cell>
          <cell r="G261">
            <v>0</v>
          </cell>
          <cell r="H261" t="str">
            <v>借</v>
          </cell>
          <cell r="I261">
            <v>14688216.369999999</v>
          </cell>
        </row>
        <row r="262">
          <cell r="B262" t="str">
            <v>398</v>
          </cell>
          <cell r="C262" t="str">
            <v>柳叶湖公安分局业务技术用房、信访接待及后勤服务中心</v>
          </cell>
          <cell r="D262" t="str">
            <v>借</v>
          </cell>
          <cell r="E262">
            <v>11913869.300000001</v>
          </cell>
          <cell r="F262">
            <v>1459439.82</v>
          </cell>
          <cell r="G262">
            <v>0</v>
          </cell>
          <cell r="H262" t="str">
            <v>借</v>
          </cell>
          <cell r="I262">
            <v>13373309.119999999</v>
          </cell>
        </row>
        <row r="263">
          <cell r="B263" t="str">
            <v>399</v>
          </cell>
          <cell r="C263" t="str">
            <v>金丹加油站</v>
          </cell>
          <cell r="D263" t="str">
            <v>借</v>
          </cell>
          <cell r="E263">
            <v>56707.199999999997</v>
          </cell>
          <cell r="F263">
            <v>362370.77</v>
          </cell>
          <cell r="G263">
            <v>0</v>
          </cell>
          <cell r="H263" t="str">
            <v>借</v>
          </cell>
          <cell r="I263">
            <v>419077.97</v>
          </cell>
        </row>
        <row r="264">
          <cell r="B264" t="str">
            <v>400</v>
          </cell>
          <cell r="C264" t="str">
            <v>芙蓉街道社区服务中心</v>
          </cell>
          <cell r="D264" t="str">
            <v>借</v>
          </cell>
          <cell r="E264">
            <v>2630810.81</v>
          </cell>
          <cell r="F264">
            <v>307929.84000000003</v>
          </cell>
          <cell r="G264">
            <v>0</v>
          </cell>
          <cell r="H264" t="str">
            <v>借</v>
          </cell>
          <cell r="I264">
            <v>2938740.65</v>
          </cell>
        </row>
        <row r="265">
          <cell r="B265" t="str">
            <v>401</v>
          </cell>
          <cell r="C265" t="str">
            <v>食品物流园</v>
          </cell>
          <cell r="D265" t="str">
            <v>借</v>
          </cell>
          <cell r="E265">
            <v>3322.5</v>
          </cell>
          <cell r="F265">
            <v>0</v>
          </cell>
          <cell r="G265">
            <v>0</v>
          </cell>
          <cell r="H265" t="str">
            <v>借</v>
          </cell>
          <cell r="I265">
            <v>3322.5</v>
          </cell>
        </row>
        <row r="266">
          <cell r="B266" t="str">
            <v>402</v>
          </cell>
          <cell r="C266" t="str">
            <v>皂果七组棚改</v>
          </cell>
          <cell r="D266" t="str">
            <v>借</v>
          </cell>
          <cell r="E266">
            <v>11319.5</v>
          </cell>
          <cell r="F266">
            <v>1595433.4</v>
          </cell>
          <cell r="G266">
            <v>0</v>
          </cell>
          <cell r="H266" t="str">
            <v>借</v>
          </cell>
          <cell r="I266">
            <v>1606752.9</v>
          </cell>
        </row>
        <row r="267">
          <cell r="B267" t="str">
            <v>403</v>
          </cell>
          <cell r="C267" t="str">
            <v>路桥机械厂棚改</v>
          </cell>
          <cell r="D267" t="str">
            <v>借</v>
          </cell>
          <cell r="E267">
            <v>12753</v>
          </cell>
          <cell r="F267">
            <v>1795912</v>
          </cell>
          <cell r="G267">
            <v>0</v>
          </cell>
          <cell r="H267" t="str">
            <v>借</v>
          </cell>
          <cell r="I267">
            <v>1808665</v>
          </cell>
        </row>
        <row r="268">
          <cell r="B268" t="str">
            <v>404</v>
          </cell>
          <cell r="C268" t="str">
            <v>鸿富地块</v>
          </cell>
          <cell r="D268" t="str">
            <v>借</v>
          </cell>
          <cell r="E268">
            <v>4629.5</v>
          </cell>
          <cell r="F268">
            <v>0</v>
          </cell>
          <cell r="G268">
            <v>0</v>
          </cell>
          <cell r="H268" t="str">
            <v>借</v>
          </cell>
          <cell r="I268">
            <v>4629.5</v>
          </cell>
        </row>
        <row r="269">
          <cell r="B269" t="str">
            <v>405</v>
          </cell>
          <cell r="C269" t="str">
            <v>朗州路加油站（15年报批）</v>
          </cell>
          <cell r="D269" t="str">
            <v>借</v>
          </cell>
          <cell r="E269">
            <v>1531484.7</v>
          </cell>
          <cell r="F269">
            <v>902217.97</v>
          </cell>
          <cell r="G269">
            <v>2433562.67</v>
          </cell>
          <cell r="H269" t="str">
            <v>借</v>
          </cell>
          <cell r="I269">
            <v>140</v>
          </cell>
        </row>
        <row r="270">
          <cell r="B270" t="str">
            <v>406</v>
          </cell>
          <cell r="C270" t="str">
            <v>天鹰荷花搅拌站</v>
          </cell>
          <cell r="D270" t="str">
            <v>借</v>
          </cell>
          <cell r="E270">
            <v>342168.6</v>
          </cell>
          <cell r="F270">
            <v>9207022.2599999998</v>
          </cell>
          <cell r="G270">
            <v>0</v>
          </cell>
          <cell r="H270" t="str">
            <v>借</v>
          </cell>
          <cell r="I270">
            <v>9549190.8599999994</v>
          </cell>
        </row>
        <row r="271">
          <cell r="B271" t="str">
            <v>407</v>
          </cell>
          <cell r="C271" t="str">
            <v>万美花园二期棚改</v>
          </cell>
          <cell r="D271" t="str">
            <v>平</v>
          </cell>
          <cell r="E271">
            <v>0</v>
          </cell>
          <cell r="F271">
            <v>40914.800000000003</v>
          </cell>
          <cell r="G271">
            <v>0</v>
          </cell>
          <cell r="H271" t="str">
            <v>借</v>
          </cell>
          <cell r="I271">
            <v>40914.800000000003</v>
          </cell>
        </row>
        <row r="272">
          <cell r="B272" t="str">
            <v>408</v>
          </cell>
          <cell r="C272" t="str">
            <v>文宗地块</v>
          </cell>
          <cell r="D272" t="str">
            <v>平</v>
          </cell>
          <cell r="E272">
            <v>0</v>
          </cell>
          <cell r="F272">
            <v>65827.08</v>
          </cell>
          <cell r="G272">
            <v>0</v>
          </cell>
          <cell r="H272" t="str">
            <v>借</v>
          </cell>
          <cell r="I272">
            <v>65827.08</v>
          </cell>
        </row>
        <row r="273">
          <cell r="B273" t="str">
            <v>409</v>
          </cell>
          <cell r="C273" t="str">
            <v>丹阳路车站地块</v>
          </cell>
          <cell r="D273" t="str">
            <v>平</v>
          </cell>
          <cell r="E273">
            <v>0</v>
          </cell>
          <cell r="F273">
            <v>144584.39000000001</v>
          </cell>
          <cell r="G273">
            <v>0</v>
          </cell>
          <cell r="H273" t="str">
            <v>借</v>
          </cell>
          <cell r="I273">
            <v>144584.39000000001</v>
          </cell>
        </row>
        <row r="274">
          <cell r="B274" t="str">
            <v>410</v>
          </cell>
          <cell r="C274" t="str">
            <v>紫河湾幼儿园</v>
          </cell>
          <cell r="D274" t="str">
            <v>平</v>
          </cell>
          <cell r="E274">
            <v>0</v>
          </cell>
          <cell r="F274">
            <v>129223</v>
          </cell>
          <cell r="G274">
            <v>0</v>
          </cell>
          <cell r="H274" t="str">
            <v>借</v>
          </cell>
          <cell r="I274">
            <v>129223</v>
          </cell>
        </row>
        <row r="275">
          <cell r="B275" t="str">
            <v>411</v>
          </cell>
          <cell r="C275" t="str">
            <v>朗峻地块</v>
          </cell>
          <cell r="D275" t="str">
            <v>平</v>
          </cell>
          <cell r="E275">
            <v>0</v>
          </cell>
          <cell r="F275">
            <v>67827.08</v>
          </cell>
          <cell r="G275">
            <v>0</v>
          </cell>
          <cell r="H275" t="str">
            <v>借</v>
          </cell>
          <cell r="I275">
            <v>67827.08</v>
          </cell>
        </row>
        <row r="276">
          <cell r="B276" t="str">
            <v>412</v>
          </cell>
          <cell r="C276" t="str">
            <v>原柳叶湖管委会</v>
          </cell>
          <cell r="D276" t="str">
            <v>平</v>
          </cell>
          <cell r="E276">
            <v>0</v>
          </cell>
          <cell r="F276">
            <v>58016166</v>
          </cell>
          <cell r="G276">
            <v>0</v>
          </cell>
          <cell r="H276" t="str">
            <v>借</v>
          </cell>
          <cell r="I276">
            <v>58016166</v>
          </cell>
        </row>
        <row r="277">
          <cell r="B277" t="str">
            <v>413</v>
          </cell>
          <cell r="C277" t="str">
            <v>朗州北路罗湾加油站</v>
          </cell>
          <cell r="D277" t="str">
            <v>平</v>
          </cell>
          <cell r="E277">
            <v>0</v>
          </cell>
          <cell r="F277">
            <v>857187.51</v>
          </cell>
          <cell r="G277">
            <v>845601.51</v>
          </cell>
          <cell r="H277" t="str">
            <v>借</v>
          </cell>
          <cell r="I277">
            <v>11586</v>
          </cell>
        </row>
        <row r="278">
          <cell r="B278" t="str">
            <v>414</v>
          </cell>
          <cell r="C278" t="str">
            <v>常德水表厂</v>
          </cell>
          <cell r="D278" t="str">
            <v>平</v>
          </cell>
          <cell r="E278">
            <v>0</v>
          </cell>
          <cell r="F278">
            <v>28903286.460000001</v>
          </cell>
          <cell r="G278">
            <v>0</v>
          </cell>
          <cell r="H278" t="str">
            <v>借</v>
          </cell>
          <cell r="I278">
            <v>28903286.460000001</v>
          </cell>
        </row>
        <row r="279">
          <cell r="B279" t="str">
            <v>415</v>
          </cell>
          <cell r="C279" t="str">
            <v>天鹰混凝土分公司</v>
          </cell>
          <cell r="D279" t="str">
            <v>平</v>
          </cell>
          <cell r="E279">
            <v>0</v>
          </cell>
          <cell r="F279">
            <v>28351802.210000001</v>
          </cell>
          <cell r="G279">
            <v>0</v>
          </cell>
          <cell r="H279" t="str">
            <v>借</v>
          </cell>
          <cell r="I279">
            <v>28351802.210000001</v>
          </cell>
        </row>
        <row r="280">
          <cell r="B280" t="str">
            <v>416</v>
          </cell>
          <cell r="C280" t="str">
            <v>德国小镇</v>
          </cell>
          <cell r="D280" t="str">
            <v>平</v>
          </cell>
          <cell r="E280">
            <v>0</v>
          </cell>
          <cell r="F280">
            <v>52000</v>
          </cell>
          <cell r="G280">
            <v>0</v>
          </cell>
          <cell r="H280" t="str">
            <v>借</v>
          </cell>
          <cell r="I280">
            <v>52000</v>
          </cell>
        </row>
        <row r="281">
          <cell r="B281" t="str">
            <v>417</v>
          </cell>
          <cell r="C281" t="str">
            <v>汽车旅馆</v>
          </cell>
          <cell r="D281" t="str">
            <v>平</v>
          </cell>
          <cell r="E281">
            <v>0</v>
          </cell>
          <cell r="F281">
            <v>400</v>
          </cell>
          <cell r="G281">
            <v>0</v>
          </cell>
          <cell r="H281" t="str">
            <v>借</v>
          </cell>
          <cell r="I281">
            <v>400</v>
          </cell>
        </row>
        <row r="282">
          <cell r="B282" t="str">
            <v>418</v>
          </cell>
          <cell r="C282" t="str">
            <v>杨家巷棚改</v>
          </cell>
          <cell r="D282" t="str">
            <v>平</v>
          </cell>
          <cell r="E282">
            <v>0</v>
          </cell>
          <cell r="F282">
            <v>840613.2</v>
          </cell>
          <cell r="G282">
            <v>0</v>
          </cell>
          <cell r="H282" t="str">
            <v>借</v>
          </cell>
          <cell r="I282">
            <v>840613.2</v>
          </cell>
        </row>
        <row r="283">
          <cell r="B283" t="str">
            <v>419</v>
          </cell>
          <cell r="C283" t="str">
            <v>贾家湖棚改</v>
          </cell>
          <cell r="D283" t="str">
            <v>平</v>
          </cell>
          <cell r="E283">
            <v>0</v>
          </cell>
          <cell r="F283">
            <v>135043</v>
          </cell>
          <cell r="G283">
            <v>0</v>
          </cell>
          <cell r="H283" t="str">
            <v>借</v>
          </cell>
          <cell r="I283">
            <v>135043</v>
          </cell>
        </row>
        <row r="284">
          <cell r="B284" t="str">
            <v>420</v>
          </cell>
          <cell r="C284" t="str">
            <v>天盛</v>
          </cell>
          <cell r="D284" t="str">
            <v>平</v>
          </cell>
          <cell r="E284">
            <v>0</v>
          </cell>
          <cell r="F284">
            <v>20143912.600000001</v>
          </cell>
          <cell r="G284">
            <v>0</v>
          </cell>
          <cell r="H284" t="str">
            <v>借</v>
          </cell>
          <cell r="I284">
            <v>20143912.600000001</v>
          </cell>
        </row>
        <row r="285">
          <cell r="B285" t="str">
            <v>421</v>
          </cell>
          <cell r="C285" t="str">
            <v>婚庆产业园</v>
          </cell>
          <cell r="D285" t="str">
            <v>平</v>
          </cell>
          <cell r="E285">
            <v>0</v>
          </cell>
          <cell r="F285">
            <v>60671</v>
          </cell>
          <cell r="G285">
            <v>0</v>
          </cell>
          <cell r="H285" t="str">
            <v>借</v>
          </cell>
          <cell r="I285">
            <v>60671</v>
          </cell>
        </row>
        <row r="286">
          <cell r="B286" t="str">
            <v>422</v>
          </cell>
          <cell r="C286" t="str">
            <v>常德河街</v>
          </cell>
          <cell r="D286" t="str">
            <v>平</v>
          </cell>
          <cell r="E286">
            <v>0</v>
          </cell>
          <cell r="F286">
            <v>27300</v>
          </cell>
          <cell r="G286">
            <v>0</v>
          </cell>
          <cell r="H286" t="str">
            <v>借</v>
          </cell>
          <cell r="I286">
            <v>27300</v>
          </cell>
        </row>
        <row r="287">
          <cell r="B287" t="str">
            <v>423</v>
          </cell>
          <cell r="C287" t="str">
            <v>启稚地块</v>
          </cell>
          <cell r="D287" t="str">
            <v>平</v>
          </cell>
          <cell r="E287">
            <v>0</v>
          </cell>
          <cell r="F287">
            <v>756407.95</v>
          </cell>
          <cell r="G287">
            <v>0</v>
          </cell>
          <cell r="H287" t="str">
            <v>借</v>
          </cell>
          <cell r="I287">
            <v>756407.95</v>
          </cell>
        </row>
        <row r="288">
          <cell r="B288" t="str">
            <v>424</v>
          </cell>
          <cell r="C288" t="str">
            <v>武陵区造林绿化公司</v>
          </cell>
          <cell r="D288" t="str">
            <v>平</v>
          </cell>
          <cell r="E288">
            <v>0</v>
          </cell>
          <cell r="F288">
            <v>2940</v>
          </cell>
          <cell r="G288">
            <v>0</v>
          </cell>
          <cell r="H288" t="str">
            <v>借</v>
          </cell>
          <cell r="I288">
            <v>2940</v>
          </cell>
        </row>
        <row r="289">
          <cell r="B289" t="str">
            <v>425</v>
          </cell>
          <cell r="C289" t="str">
            <v>恒基建材</v>
          </cell>
          <cell r="D289" t="str">
            <v>平</v>
          </cell>
          <cell r="E289">
            <v>0</v>
          </cell>
          <cell r="F289">
            <v>39793.78</v>
          </cell>
          <cell r="G289">
            <v>0</v>
          </cell>
          <cell r="H289" t="str">
            <v>借</v>
          </cell>
          <cell r="I289">
            <v>39793.78</v>
          </cell>
        </row>
        <row r="290">
          <cell r="B290" t="str">
            <v>426</v>
          </cell>
          <cell r="C290" t="str">
            <v>东港地块</v>
          </cell>
          <cell r="D290" t="str">
            <v>平</v>
          </cell>
          <cell r="E290">
            <v>0</v>
          </cell>
          <cell r="F290">
            <v>35293.410000000003</v>
          </cell>
          <cell r="G290">
            <v>0</v>
          </cell>
          <cell r="H290" t="str">
            <v>借</v>
          </cell>
          <cell r="I290">
            <v>35293.410000000003</v>
          </cell>
        </row>
        <row r="291">
          <cell r="B291" t="str">
            <v>427</v>
          </cell>
          <cell r="C291" t="str">
            <v>朗逸地块</v>
          </cell>
          <cell r="D291" t="str">
            <v>平</v>
          </cell>
          <cell r="E291">
            <v>0</v>
          </cell>
          <cell r="F291">
            <v>1772.2</v>
          </cell>
          <cell r="G291">
            <v>0</v>
          </cell>
          <cell r="H291" t="str">
            <v>借</v>
          </cell>
          <cell r="I291">
            <v>1772.2</v>
          </cell>
        </row>
        <row r="292">
          <cell r="B292" t="str">
            <v>428</v>
          </cell>
          <cell r="C292" t="str">
            <v>朗澈地块</v>
          </cell>
          <cell r="D292" t="str">
            <v>平</v>
          </cell>
          <cell r="E292">
            <v>0</v>
          </cell>
          <cell r="F292">
            <v>21687377.289999999</v>
          </cell>
          <cell r="G292">
            <v>0</v>
          </cell>
          <cell r="H292" t="str">
            <v>借</v>
          </cell>
          <cell r="I292">
            <v>21687377.289999999</v>
          </cell>
        </row>
        <row r="293">
          <cell r="B293" t="str">
            <v>429</v>
          </cell>
          <cell r="C293" t="str">
            <v>朗明地块</v>
          </cell>
          <cell r="D293" t="str">
            <v>平</v>
          </cell>
          <cell r="E293">
            <v>0</v>
          </cell>
          <cell r="F293">
            <v>1863</v>
          </cell>
          <cell r="G293">
            <v>0</v>
          </cell>
          <cell r="H293" t="str">
            <v>借</v>
          </cell>
          <cell r="I293">
            <v>1863</v>
          </cell>
        </row>
        <row r="294">
          <cell r="B294" t="str">
            <v>430</v>
          </cell>
          <cell r="C294" t="str">
            <v>长胜桥棚改</v>
          </cell>
          <cell r="D294" t="str">
            <v>平</v>
          </cell>
          <cell r="E294">
            <v>0</v>
          </cell>
          <cell r="F294">
            <v>2776</v>
          </cell>
          <cell r="G294">
            <v>0</v>
          </cell>
          <cell r="H294" t="str">
            <v>借</v>
          </cell>
          <cell r="I294">
            <v>2776</v>
          </cell>
        </row>
        <row r="295">
          <cell r="B295" t="str">
            <v>431</v>
          </cell>
          <cell r="C295" t="str">
            <v>瑞华地块</v>
          </cell>
          <cell r="D295" t="str">
            <v>平</v>
          </cell>
          <cell r="E295">
            <v>0</v>
          </cell>
          <cell r="F295">
            <v>529838.06000000006</v>
          </cell>
          <cell r="G295">
            <v>0</v>
          </cell>
          <cell r="H295" t="str">
            <v>借</v>
          </cell>
          <cell r="I295">
            <v>529838.06000000006</v>
          </cell>
        </row>
        <row r="296">
          <cell r="B296" t="str">
            <v>432</v>
          </cell>
          <cell r="C296" t="str">
            <v>桃花源国茂地块二期</v>
          </cell>
          <cell r="D296" t="str">
            <v>平</v>
          </cell>
          <cell r="E296">
            <v>0</v>
          </cell>
          <cell r="F296">
            <v>216300</v>
          </cell>
          <cell r="G296">
            <v>0</v>
          </cell>
          <cell r="H296" t="str">
            <v>借</v>
          </cell>
          <cell r="I296">
            <v>216300</v>
          </cell>
        </row>
        <row r="297">
          <cell r="B297" t="str">
            <v>433</v>
          </cell>
          <cell r="C297" t="str">
            <v>桃花源金固文苑二期</v>
          </cell>
          <cell r="D297" t="str">
            <v>平</v>
          </cell>
          <cell r="E297">
            <v>0</v>
          </cell>
          <cell r="F297">
            <v>17252</v>
          </cell>
          <cell r="G297">
            <v>0</v>
          </cell>
          <cell r="H297" t="str">
            <v>借</v>
          </cell>
          <cell r="I297">
            <v>17252</v>
          </cell>
        </row>
        <row r="298">
          <cell r="B298" t="str">
            <v>434</v>
          </cell>
          <cell r="C298" t="str">
            <v>北部新城B-1地块</v>
          </cell>
          <cell r="D298" t="str">
            <v>平</v>
          </cell>
          <cell r="E298">
            <v>0</v>
          </cell>
          <cell r="F298">
            <v>6576377.46</v>
          </cell>
          <cell r="G298">
            <v>0</v>
          </cell>
          <cell r="H298" t="str">
            <v>借</v>
          </cell>
          <cell r="I298">
            <v>6576377.46</v>
          </cell>
        </row>
        <row r="299">
          <cell r="B299" t="str">
            <v>435</v>
          </cell>
          <cell r="C299" t="str">
            <v>北部新城B-3地块</v>
          </cell>
          <cell r="D299" t="str">
            <v>平</v>
          </cell>
          <cell r="E299">
            <v>0</v>
          </cell>
          <cell r="F299">
            <v>10308262.57</v>
          </cell>
          <cell r="G299">
            <v>0</v>
          </cell>
          <cell r="H299" t="str">
            <v>借</v>
          </cell>
          <cell r="I299">
            <v>10308262.57</v>
          </cell>
        </row>
        <row r="300">
          <cell r="B300" t="str">
            <v>436</v>
          </cell>
          <cell r="C300" t="str">
            <v>HQ-1地块</v>
          </cell>
          <cell r="D300" t="str">
            <v>平</v>
          </cell>
          <cell r="E300">
            <v>0</v>
          </cell>
          <cell r="F300">
            <v>157588.34</v>
          </cell>
          <cell r="G300">
            <v>0</v>
          </cell>
          <cell r="H300" t="str">
            <v>借</v>
          </cell>
          <cell r="I300">
            <v>157588.34</v>
          </cell>
        </row>
        <row r="301">
          <cell r="B301" t="str">
            <v>437</v>
          </cell>
          <cell r="C301" t="str">
            <v>朱湖安置小区</v>
          </cell>
          <cell r="D301" t="str">
            <v>平</v>
          </cell>
          <cell r="E301">
            <v>0</v>
          </cell>
          <cell r="F301">
            <v>20112056.829999998</v>
          </cell>
          <cell r="G301">
            <v>0</v>
          </cell>
          <cell r="H301" t="str">
            <v>借</v>
          </cell>
          <cell r="I301">
            <v>20112056.829999998</v>
          </cell>
        </row>
        <row r="302">
          <cell r="B302" t="str">
            <v>438</v>
          </cell>
          <cell r="C302" t="str">
            <v>珍珠城二（收购）</v>
          </cell>
          <cell r="D302" t="str">
            <v>平</v>
          </cell>
          <cell r="E302">
            <v>0</v>
          </cell>
          <cell r="F302">
            <v>61411.94</v>
          </cell>
          <cell r="G302">
            <v>0</v>
          </cell>
          <cell r="H302" t="str">
            <v>借</v>
          </cell>
          <cell r="I302">
            <v>61411.94</v>
          </cell>
        </row>
        <row r="303">
          <cell r="B303" t="str">
            <v>439</v>
          </cell>
          <cell r="C303" t="str">
            <v>经编厂宿舍棚改</v>
          </cell>
          <cell r="D303" t="str">
            <v>平</v>
          </cell>
          <cell r="E303">
            <v>0</v>
          </cell>
          <cell r="F303">
            <v>60000</v>
          </cell>
          <cell r="G303">
            <v>0</v>
          </cell>
          <cell r="H303" t="str">
            <v>借</v>
          </cell>
          <cell r="I303">
            <v>60000</v>
          </cell>
        </row>
        <row r="304">
          <cell r="B304" t="str">
            <v>440</v>
          </cell>
          <cell r="C304" t="str">
            <v>白鹤山集镇客栈</v>
          </cell>
          <cell r="D304" t="str">
            <v>平</v>
          </cell>
          <cell r="E304">
            <v>0</v>
          </cell>
          <cell r="F304">
            <v>16700</v>
          </cell>
          <cell r="G304">
            <v>0</v>
          </cell>
          <cell r="H304" t="str">
            <v>借</v>
          </cell>
          <cell r="I304">
            <v>16700</v>
          </cell>
        </row>
        <row r="305">
          <cell r="B305" t="str">
            <v>441</v>
          </cell>
          <cell r="C305" t="str">
            <v>白鹤山集镇商铺</v>
          </cell>
          <cell r="D305" t="str">
            <v>平</v>
          </cell>
          <cell r="E305">
            <v>0</v>
          </cell>
          <cell r="F305">
            <v>12200</v>
          </cell>
          <cell r="G305">
            <v>0</v>
          </cell>
          <cell r="H305" t="str">
            <v>借</v>
          </cell>
          <cell r="I305">
            <v>12200</v>
          </cell>
        </row>
        <row r="306">
          <cell r="B306" t="str">
            <v>442</v>
          </cell>
          <cell r="C306" t="str">
            <v>白鹤山集镇汽车旅馆</v>
          </cell>
          <cell r="D306" t="str">
            <v>平</v>
          </cell>
          <cell r="E306">
            <v>0</v>
          </cell>
          <cell r="F306">
            <v>16800</v>
          </cell>
          <cell r="G306">
            <v>0</v>
          </cell>
          <cell r="H306" t="str">
            <v>借</v>
          </cell>
          <cell r="I306">
            <v>16800</v>
          </cell>
        </row>
        <row r="307">
          <cell r="B307" t="str">
            <v>443</v>
          </cell>
          <cell r="C307" t="str">
            <v>高坪头六组棚改</v>
          </cell>
          <cell r="D307" t="str">
            <v>平</v>
          </cell>
          <cell r="E307">
            <v>0</v>
          </cell>
          <cell r="F307">
            <v>937783.2</v>
          </cell>
          <cell r="G307">
            <v>0</v>
          </cell>
          <cell r="H307" t="str">
            <v>借</v>
          </cell>
          <cell r="I307">
            <v>937783.2</v>
          </cell>
        </row>
        <row r="308">
          <cell r="B308" t="str">
            <v>444</v>
          </cell>
          <cell r="C308" t="str">
            <v>朝阳路地块一棚改</v>
          </cell>
          <cell r="D308" t="str">
            <v>平</v>
          </cell>
          <cell r="E308">
            <v>0</v>
          </cell>
          <cell r="F308">
            <v>84686</v>
          </cell>
          <cell r="G308">
            <v>0</v>
          </cell>
          <cell r="H308" t="str">
            <v>借</v>
          </cell>
          <cell r="I308">
            <v>84686</v>
          </cell>
        </row>
        <row r="309">
          <cell r="B309" t="str">
            <v>445</v>
          </cell>
          <cell r="C309" t="str">
            <v>老河洑镇棚改</v>
          </cell>
          <cell r="D309" t="str">
            <v>平</v>
          </cell>
          <cell r="E309">
            <v>0</v>
          </cell>
          <cell r="F309">
            <v>415404.79999999999</v>
          </cell>
          <cell r="G309">
            <v>0</v>
          </cell>
          <cell r="H309" t="str">
            <v>借</v>
          </cell>
          <cell r="I309">
            <v>415404.79999999999</v>
          </cell>
        </row>
        <row r="310">
          <cell r="B310" t="str">
            <v>446</v>
          </cell>
          <cell r="C310" t="str">
            <v>上东曼城补征</v>
          </cell>
          <cell r="D310" t="str">
            <v>平</v>
          </cell>
          <cell r="E310">
            <v>0</v>
          </cell>
          <cell r="F310">
            <v>31784.27</v>
          </cell>
          <cell r="G310">
            <v>0</v>
          </cell>
          <cell r="H310" t="str">
            <v>借</v>
          </cell>
          <cell r="I310">
            <v>31784.27</v>
          </cell>
        </row>
        <row r="311">
          <cell r="B311" t="str">
            <v>447</v>
          </cell>
          <cell r="C311" t="str">
            <v>武陵区德源加油站</v>
          </cell>
          <cell r="D311" t="str">
            <v>平</v>
          </cell>
          <cell r="E311">
            <v>0</v>
          </cell>
          <cell r="F311">
            <v>360591.75</v>
          </cell>
          <cell r="G311">
            <v>0</v>
          </cell>
          <cell r="H311" t="str">
            <v>借</v>
          </cell>
          <cell r="I311">
            <v>360591.75</v>
          </cell>
        </row>
        <row r="312">
          <cell r="B312" t="str">
            <v>448</v>
          </cell>
          <cell r="C312" t="str">
            <v>太阳大道加油站</v>
          </cell>
          <cell r="D312" t="str">
            <v>平</v>
          </cell>
          <cell r="E312">
            <v>0</v>
          </cell>
          <cell r="F312">
            <v>85413.8</v>
          </cell>
          <cell r="G312">
            <v>0</v>
          </cell>
          <cell r="H312" t="str">
            <v>借</v>
          </cell>
          <cell r="I312">
            <v>85413.8</v>
          </cell>
        </row>
        <row r="313">
          <cell r="B313" t="str">
            <v>997</v>
          </cell>
          <cell r="C313" t="str">
            <v>待定</v>
          </cell>
          <cell r="D313" t="str">
            <v>借</v>
          </cell>
          <cell r="E313">
            <v>815782.66</v>
          </cell>
          <cell r="F313">
            <v>0</v>
          </cell>
          <cell r="G313">
            <v>0</v>
          </cell>
          <cell r="H313" t="str">
            <v>借</v>
          </cell>
          <cell r="I313">
            <v>815782.66</v>
          </cell>
        </row>
        <row r="314">
          <cell r="B314">
            <v>0</v>
          </cell>
          <cell r="C314">
            <v>0</v>
          </cell>
          <cell r="D314" t="str">
            <v>借</v>
          </cell>
          <cell r="E314">
            <v>3882860010.4400001</v>
          </cell>
          <cell r="F314">
            <v>1408843487.79</v>
          </cell>
          <cell r="G314">
            <v>923063974.78999996</v>
          </cell>
          <cell r="H314" t="str">
            <v>借</v>
          </cell>
          <cell r="I314">
            <v>4368639523.4399996</v>
          </cell>
        </row>
      </sheetData>
      <sheetData sheetId="5">
        <row r="1">
          <cell r="A1" t="str">
            <v>项目编码</v>
          </cell>
          <cell r="B1" t="str">
            <v>项目名称</v>
          </cell>
          <cell r="C1" t="str">
            <v>方向2</v>
          </cell>
          <cell r="D1" t="str">
            <v>期初余额</v>
          </cell>
          <cell r="E1" t="str">
            <v>本期借方发生</v>
          </cell>
          <cell r="F1" t="str">
            <v>本期贷方发生</v>
          </cell>
          <cell r="G1" t="str">
            <v>方向6</v>
          </cell>
          <cell r="H1" t="str">
            <v>期末余额</v>
          </cell>
        </row>
        <row r="2">
          <cell r="A2" t="str">
            <v>001</v>
          </cell>
          <cell r="B2" t="str">
            <v>无线电二厂地块</v>
          </cell>
          <cell r="C2" t="str">
            <v>贷</v>
          </cell>
          <cell r="D2">
            <v>163220.62</v>
          </cell>
          <cell r="E2">
            <v>0</v>
          </cell>
          <cell r="F2">
            <v>0</v>
          </cell>
          <cell r="G2" t="str">
            <v>贷</v>
          </cell>
          <cell r="H2">
            <v>163220.62</v>
          </cell>
        </row>
        <row r="3">
          <cell r="A3" t="str">
            <v>002</v>
          </cell>
          <cell r="B3" t="str">
            <v>美仑食品</v>
          </cell>
          <cell r="C3" t="str">
            <v>贷</v>
          </cell>
          <cell r="D3">
            <v>8694900</v>
          </cell>
          <cell r="E3">
            <v>0</v>
          </cell>
          <cell r="F3">
            <v>0</v>
          </cell>
          <cell r="G3" t="str">
            <v>贷</v>
          </cell>
          <cell r="H3">
            <v>8694900</v>
          </cell>
        </row>
        <row r="4">
          <cell r="A4" t="str">
            <v>005</v>
          </cell>
          <cell r="B4" t="str">
            <v>柳苑二期</v>
          </cell>
          <cell r="C4" t="str">
            <v>贷</v>
          </cell>
          <cell r="D4">
            <v>95881701.799999997</v>
          </cell>
          <cell r="E4">
            <v>0</v>
          </cell>
          <cell r="F4">
            <v>0</v>
          </cell>
          <cell r="G4" t="str">
            <v>贷</v>
          </cell>
          <cell r="H4">
            <v>95881701.799999997</v>
          </cell>
        </row>
        <row r="5">
          <cell r="A5" t="str">
            <v>006</v>
          </cell>
          <cell r="B5" t="str">
            <v>七里居</v>
          </cell>
          <cell r="C5" t="str">
            <v>贷</v>
          </cell>
          <cell r="D5">
            <v>104460453.5</v>
          </cell>
          <cell r="E5">
            <v>0</v>
          </cell>
          <cell r="F5">
            <v>0</v>
          </cell>
          <cell r="G5" t="str">
            <v>贷</v>
          </cell>
          <cell r="H5">
            <v>104460453.5</v>
          </cell>
        </row>
        <row r="6">
          <cell r="A6" t="str">
            <v>008</v>
          </cell>
          <cell r="B6" t="str">
            <v>六0一矿—Ⅰ(划)</v>
          </cell>
          <cell r="C6" t="str">
            <v>贷</v>
          </cell>
          <cell r="D6">
            <v>164653.12</v>
          </cell>
          <cell r="E6">
            <v>0</v>
          </cell>
          <cell r="F6">
            <v>0</v>
          </cell>
          <cell r="G6" t="str">
            <v>贷</v>
          </cell>
          <cell r="H6">
            <v>164653.12</v>
          </cell>
        </row>
        <row r="7">
          <cell r="A7" t="str">
            <v>010</v>
          </cell>
          <cell r="B7" t="str">
            <v>西区南坪供销社</v>
          </cell>
          <cell r="C7" t="str">
            <v>贷</v>
          </cell>
          <cell r="D7">
            <v>2600000</v>
          </cell>
          <cell r="E7">
            <v>10681558.359999999</v>
          </cell>
          <cell r="F7">
            <v>8081558.3600000003</v>
          </cell>
          <cell r="G7" t="str">
            <v>平</v>
          </cell>
          <cell r="H7">
            <v>0</v>
          </cell>
        </row>
        <row r="8">
          <cell r="A8" t="str">
            <v>011</v>
          </cell>
          <cell r="B8" t="str">
            <v>重建基地</v>
          </cell>
          <cell r="C8" t="str">
            <v>贷</v>
          </cell>
          <cell r="D8">
            <v>9000</v>
          </cell>
          <cell r="E8">
            <v>0</v>
          </cell>
          <cell r="F8">
            <v>0</v>
          </cell>
          <cell r="G8" t="str">
            <v>贷</v>
          </cell>
          <cell r="H8">
            <v>9000</v>
          </cell>
        </row>
        <row r="9">
          <cell r="A9" t="str">
            <v>013</v>
          </cell>
          <cell r="B9" t="str">
            <v>大湖水殖四宗地(注)</v>
          </cell>
          <cell r="C9" t="str">
            <v>贷</v>
          </cell>
          <cell r="D9">
            <v>11948661.109999999</v>
          </cell>
          <cell r="E9">
            <v>0</v>
          </cell>
          <cell r="F9">
            <v>0</v>
          </cell>
          <cell r="G9" t="str">
            <v>贷</v>
          </cell>
          <cell r="H9">
            <v>11948661.109999999</v>
          </cell>
        </row>
        <row r="10">
          <cell r="A10" t="str">
            <v>014</v>
          </cell>
          <cell r="B10" t="str">
            <v>海珠实业地块</v>
          </cell>
          <cell r="C10" t="str">
            <v>贷</v>
          </cell>
          <cell r="D10">
            <v>4692619.76</v>
          </cell>
          <cell r="E10">
            <v>475760</v>
          </cell>
          <cell r="F10">
            <v>0</v>
          </cell>
          <cell r="G10" t="str">
            <v>贷</v>
          </cell>
          <cell r="H10">
            <v>4216859.76</v>
          </cell>
        </row>
        <row r="11">
          <cell r="A11" t="str">
            <v>016</v>
          </cell>
          <cell r="B11" t="str">
            <v>工业新区地块</v>
          </cell>
          <cell r="C11" t="str">
            <v>贷</v>
          </cell>
          <cell r="D11">
            <v>20385131</v>
          </cell>
          <cell r="E11">
            <v>0</v>
          </cell>
          <cell r="F11">
            <v>0</v>
          </cell>
          <cell r="G11" t="str">
            <v>贷</v>
          </cell>
          <cell r="H11">
            <v>20385131</v>
          </cell>
        </row>
        <row r="12">
          <cell r="A12" t="str">
            <v>017</v>
          </cell>
          <cell r="B12" t="str">
            <v>陬木储运公司</v>
          </cell>
          <cell r="C12" t="str">
            <v>借</v>
          </cell>
          <cell r="D12">
            <v>98710</v>
          </cell>
          <cell r="E12">
            <v>9586.51</v>
          </cell>
          <cell r="F12">
            <v>0</v>
          </cell>
          <cell r="G12" t="str">
            <v>借</v>
          </cell>
          <cell r="H12">
            <v>108296.51</v>
          </cell>
        </row>
        <row r="13">
          <cell r="A13" t="str">
            <v>021</v>
          </cell>
          <cell r="B13" t="str">
            <v>东风村地块</v>
          </cell>
          <cell r="C13" t="str">
            <v>贷</v>
          </cell>
          <cell r="D13">
            <v>975444.62</v>
          </cell>
          <cell r="E13">
            <v>0</v>
          </cell>
          <cell r="F13">
            <v>0</v>
          </cell>
          <cell r="G13" t="str">
            <v>贷</v>
          </cell>
          <cell r="H13">
            <v>975444.62</v>
          </cell>
        </row>
        <row r="14">
          <cell r="A14" t="str">
            <v>023</v>
          </cell>
          <cell r="B14" t="str">
            <v>富临小区</v>
          </cell>
          <cell r="C14" t="str">
            <v>贷</v>
          </cell>
          <cell r="D14">
            <v>30237280.670000002</v>
          </cell>
          <cell r="E14">
            <v>0</v>
          </cell>
          <cell r="F14">
            <v>0</v>
          </cell>
          <cell r="G14" t="str">
            <v>贷</v>
          </cell>
          <cell r="H14">
            <v>30237280.670000002</v>
          </cell>
        </row>
        <row r="15">
          <cell r="A15" t="str">
            <v>024</v>
          </cell>
          <cell r="B15" t="str">
            <v>文山小区</v>
          </cell>
          <cell r="C15" t="str">
            <v>贷</v>
          </cell>
          <cell r="D15">
            <v>23411024</v>
          </cell>
          <cell r="E15">
            <v>0</v>
          </cell>
          <cell r="F15">
            <v>0</v>
          </cell>
          <cell r="G15" t="str">
            <v>贷</v>
          </cell>
          <cell r="H15">
            <v>23411024</v>
          </cell>
        </row>
        <row r="16">
          <cell r="A16" t="str">
            <v>025</v>
          </cell>
          <cell r="B16" t="str">
            <v>常德商会(五号)</v>
          </cell>
          <cell r="C16" t="str">
            <v>贷</v>
          </cell>
          <cell r="D16">
            <v>83200876.5</v>
          </cell>
          <cell r="E16">
            <v>0</v>
          </cell>
          <cell r="F16">
            <v>0</v>
          </cell>
          <cell r="G16" t="str">
            <v>贷</v>
          </cell>
          <cell r="H16">
            <v>83200876.5</v>
          </cell>
        </row>
        <row r="17">
          <cell r="A17" t="str">
            <v>026</v>
          </cell>
          <cell r="B17" t="str">
            <v>军干所(五号)</v>
          </cell>
          <cell r="C17" t="str">
            <v>贷</v>
          </cell>
          <cell r="D17">
            <v>42530783</v>
          </cell>
          <cell r="E17">
            <v>0</v>
          </cell>
          <cell r="F17">
            <v>0</v>
          </cell>
          <cell r="G17" t="str">
            <v>贷</v>
          </cell>
          <cell r="H17">
            <v>42530783</v>
          </cell>
        </row>
        <row r="18">
          <cell r="A18" t="str">
            <v>027</v>
          </cell>
          <cell r="B18" t="str">
            <v>文化创意产业园</v>
          </cell>
          <cell r="C18" t="str">
            <v>贷</v>
          </cell>
          <cell r="D18">
            <v>143849940.34</v>
          </cell>
          <cell r="E18">
            <v>0</v>
          </cell>
          <cell r="F18">
            <v>0</v>
          </cell>
          <cell r="G18" t="str">
            <v>贷</v>
          </cell>
          <cell r="H18">
            <v>143849940.34</v>
          </cell>
        </row>
        <row r="19">
          <cell r="A19" t="str">
            <v>028</v>
          </cell>
          <cell r="B19" t="str">
            <v>仙源路地块</v>
          </cell>
          <cell r="C19" t="str">
            <v>贷</v>
          </cell>
          <cell r="D19">
            <v>411413.19</v>
          </cell>
          <cell r="E19">
            <v>0</v>
          </cell>
          <cell r="F19">
            <v>0</v>
          </cell>
          <cell r="G19" t="str">
            <v>贷</v>
          </cell>
          <cell r="H19">
            <v>411413.19</v>
          </cell>
        </row>
        <row r="20">
          <cell r="A20" t="str">
            <v>029</v>
          </cell>
          <cell r="B20" t="str">
            <v>汇元小区(北区)</v>
          </cell>
          <cell r="C20" t="str">
            <v>贷</v>
          </cell>
          <cell r="D20">
            <v>35642953</v>
          </cell>
          <cell r="E20">
            <v>0</v>
          </cell>
          <cell r="F20">
            <v>0</v>
          </cell>
          <cell r="G20" t="str">
            <v>贷</v>
          </cell>
          <cell r="H20">
            <v>35642953</v>
          </cell>
        </row>
        <row r="21">
          <cell r="A21" t="str">
            <v>030</v>
          </cell>
          <cell r="B21" t="str">
            <v>富园小区地块</v>
          </cell>
          <cell r="C21" t="str">
            <v>贷</v>
          </cell>
          <cell r="D21">
            <v>113730790.87</v>
          </cell>
          <cell r="E21">
            <v>0</v>
          </cell>
          <cell r="F21">
            <v>0</v>
          </cell>
          <cell r="G21" t="str">
            <v>贷</v>
          </cell>
          <cell r="H21">
            <v>113730790.87</v>
          </cell>
        </row>
        <row r="22">
          <cell r="A22" t="str">
            <v>031</v>
          </cell>
          <cell r="B22" t="str">
            <v>泰兴小区二期</v>
          </cell>
          <cell r="C22" t="str">
            <v>贷</v>
          </cell>
          <cell r="D22">
            <v>2511944</v>
          </cell>
          <cell r="E22">
            <v>0</v>
          </cell>
          <cell r="F22">
            <v>0</v>
          </cell>
          <cell r="G22" t="str">
            <v>贷</v>
          </cell>
          <cell r="H22">
            <v>2511944</v>
          </cell>
        </row>
        <row r="23">
          <cell r="A23" t="str">
            <v>033</v>
          </cell>
          <cell r="B23" t="str">
            <v>三岔路社区</v>
          </cell>
          <cell r="C23" t="str">
            <v>平</v>
          </cell>
          <cell r="D23">
            <v>0</v>
          </cell>
          <cell r="E23">
            <v>0</v>
          </cell>
          <cell r="F23">
            <v>0</v>
          </cell>
          <cell r="G23" t="str">
            <v>平</v>
          </cell>
          <cell r="H23">
            <v>0</v>
          </cell>
        </row>
        <row r="24">
          <cell r="A24" t="str">
            <v>034</v>
          </cell>
          <cell r="B24" t="str">
            <v>滨江豪庭</v>
          </cell>
          <cell r="C24" t="str">
            <v>贷</v>
          </cell>
          <cell r="D24">
            <v>312524726.48000002</v>
          </cell>
          <cell r="E24">
            <v>0</v>
          </cell>
          <cell r="F24">
            <v>0</v>
          </cell>
          <cell r="G24" t="str">
            <v>贷</v>
          </cell>
          <cell r="H24">
            <v>312524726.48000002</v>
          </cell>
        </row>
        <row r="25">
          <cell r="A25" t="str">
            <v>035</v>
          </cell>
          <cell r="B25" t="str">
            <v>芙蓉路加油站(五号)</v>
          </cell>
          <cell r="C25" t="str">
            <v>贷</v>
          </cell>
          <cell r="D25">
            <v>3550078</v>
          </cell>
          <cell r="E25">
            <v>0</v>
          </cell>
          <cell r="F25">
            <v>0</v>
          </cell>
          <cell r="G25" t="str">
            <v>贷</v>
          </cell>
          <cell r="H25">
            <v>3550078</v>
          </cell>
        </row>
        <row r="26">
          <cell r="A26" t="str">
            <v>037</v>
          </cell>
          <cell r="B26" t="str">
            <v>沙港花园</v>
          </cell>
          <cell r="C26" t="str">
            <v>贷</v>
          </cell>
          <cell r="D26">
            <v>8196431.7999999998</v>
          </cell>
          <cell r="E26">
            <v>0</v>
          </cell>
          <cell r="F26">
            <v>0</v>
          </cell>
          <cell r="G26" t="str">
            <v>贷</v>
          </cell>
          <cell r="H26">
            <v>8196431.7999999998</v>
          </cell>
        </row>
        <row r="27">
          <cell r="A27" t="str">
            <v>038</v>
          </cell>
          <cell r="B27" t="str">
            <v>中国联通(五号)</v>
          </cell>
          <cell r="C27" t="str">
            <v>贷</v>
          </cell>
          <cell r="D27">
            <v>6422120</v>
          </cell>
          <cell r="E27">
            <v>0</v>
          </cell>
          <cell r="F27">
            <v>0</v>
          </cell>
          <cell r="G27" t="str">
            <v>贷</v>
          </cell>
          <cell r="H27">
            <v>6422120</v>
          </cell>
        </row>
        <row r="28">
          <cell r="A28" t="str">
            <v>039</v>
          </cell>
          <cell r="B28" t="str">
            <v>芙蓉花园</v>
          </cell>
          <cell r="C28" t="str">
            <v>贷</v>
          </cell>
          <cell r="D28">
            <v>414340</v>
          </cell>
          <cell r="E28">
            <v>0</v>
          </cell>
          <cell r="F28">
            <v>0</v>
          </cell>
          <cell r="G28" t="str">
            <v>贷</v>
          </cell>
          <cell r="H28">
            <v>414340</v>
          </cell>
        </row>
        <row r="29">
          <cell r="A29" t="str">
            <v>040</v>
          </cell>
          <cell r="B29" t="str">
            <v>环卫公厕(皂果路)</v>
          </cell>
          <cell r="C29" t="str">
            <v>贷</v>
          </cell>
          <cell r="D29">
            <v>13093228</v>
          </cell>
          <cell r="E29">
            <v>0</v>
          </cell>
          <cell r="F29">
            <v>0</v>
          </cell>
          <cell r="G29" t="str">
            <v>贷</v>
          </cell>
          <cell r="H29">
            <v>13093228</v>
          </cell>
        </row>
        <row r="30">
          <cell r="A30" t="str">
            <v>041</v>
          </cell>
          <cell r="B30" t="str">
            <v>富盛小区</v>
          </cell>
          <cell r="C30" t="str">
            <v>贷</v>
          </cell>
          <cell r="D30">
            <v>74467294.319999993</v>
          </cell>
          <cell r="E30">
            <v>0</v>
          </cell>
          <cell r="F30">
            <v>0</v>
          </cell>
          <cell r="G30" t="str">
            <v>贷</v>
          </cell>
          <cell r="H30">
            <v>74467294.319999993</v>
          </cell>
        </row>
        <row r="31">
          <cell r="A31" t="str">
            <v>042</v>
          </cell>
          <cell r="B31" t="str">
            <v>德和园小区(五号)</v>
          </cell>
          <cell r="C31" t="str">
            <v>贷</v>
          </cell>
          <cell r="D31">
            <v>24709603</v>
          </cell>
          <cell r="E31">
            <v>0</v>
          </cell>
          <cell r="F31">
            <v>0</v>
          </cell>
          <cell r="G31" t="str">
            <v>贷</v>
          </cell>
          <cell r="H31">
            <v>24709603</v>
          </cell>
        </row>
        <row r="32">
          <cell r="A32" t="str">
            <v>043</v>
          </cell>
          <cell r="B32" t="str">
            <v>常德移动分公司</v>
          </cell>
          <cell r="C32" t="str">
            <v>贷</v>
          </cell>
          <cell r="D32">
            <v>4978407.5199999996</v>
          </cell>
          <cell r="E32">
            <v>0</v>
          </cell>
          <cell r="F32">
            <v>0</v>
          </cell>
          <cell r="G32" t="str">
            <v>贷</v>
          </cell>
          <cell r="H32">
            <v>4978407.5199999996</v>
          </cell>
        </row>
        <row r="33">
          <cell r="A33" t="str">
            <v>045</v>
          </cell>
          <cell r="B33" t="str">
            <v>华天地块</v>
          </cell>
          <cell r="C33" t="str">
            <v>贷</v>
          </cell>
          <cell r="D33">
            <v>30219647.800000001</v>
          </cell>
          <cell r="E33">
            <v>0</v>
          </cell>
          <cell r="F33">
            <v>0</v>
          </cell>
          <cell r="G33" t="str">
            <v>贷</v>
          </cell>
          <cell r="H33">
            <v>30219647.800000001</v>
          </cell>
        </row>
        <row r="34">
          <cell r="A34" t="str">
            <v>046</v>
          </cell>
          <cell r="B34" t="str">
            <v>电力加油站</v>
          </cell>
          <cell r="C34" t="str">
            <v>贷</v>
          </cell>
          <cell r="D34">
            <v>2357788.5299999998</v>
          </cell>
          <cell r="E34">
            <v>6802211.4699999997</v>
          </cell>
          <cell r="F34">
            <v>4444422.9400000004</v>
          </cell>
          <cell r="G34" t="str">
            <v>平</v>
          </cell>
          <cell r="H34">
            <v>0</v>
          </cell>
        </row>
        <row r="35">
          <cell r="A35" t="str">
            <v>047</v>
          </cell>
          <cell r="B35" t="str">
            <v>烟草物流</v>
          </cell>
          <cell r="C35" t="str">
            <v>贷</v>
          </cell>
          <cell r="D35">
            <v>5282004</v>
          </cell>
          <cell r="E35">
            <v>0</v>
          </cell>
          <cell r="F35">
            <v>0</v>
          </cell>
          <cell r="G35" t="str">
            <v>贷</v>
          </cell>
          <cell r="H35">
            <v>5282004</v>
          </cell>
        </row>
        <row r="36">
          <cell r="A36" t="str">
            <v>048</v>
          </cell>
          <cell r="B36" t="str">
            <v>象样地块(非园区)</v>
          </cell>
          <cell r="C36" t="str">
            <v>借</v>
          </cell>
          <cell r="D36">
            <v>2372984.5</v>
          </cell>
          <cell r="E36">
            <v>4376969</v>
          </cell>
          <cell r="F36">
            <v>6749953.5</v>
          </cell>
          <cell r="G36" t="str">
            <v>平</v>
          </cell>
          <cell r="H36">
            <v>0</v>
          </cell>
        </row>
        <row r="37">
          <cell r="A37" t="str">
            <v>049</v>
          </cell>
          <cell r="B37" t="str">
            <v>一看地块(湘沅并入)</v>
          </cell>
          <cell r="C37" t="str">
            <v>贷</v>
          </cell>
          <cell r="D37">
            <v>30655348.899999999</v>
          </cell>
          <cell r="E37">
            <v>0</v>
          </cell>
          <cell r="F37">
            <v>0</v>
          </cell>
          <cell r="G37" t="str">
            <v>贷</v>
          </cell>
          <cell r="H37">
            <v>30655348.899999999</v>
          </cell>
        </row>
        <row r="38">
          <cell r="A38" t="str">
            <v>050</v>
          </cell>
          <cell r="B38" t="str">
            <v>定海管桩项目</v>
          </cell>
          <cell r="C38" t="str">
            <v>贷</v>
          </cell>
          <cell r="D38">
            <v>1528291</v>
          </cell>
          <cell r="E38">
            <v>0</v>
          </cell>
          <cell r="F38">
            <v>0</v>
          </cell>
          <cell r="G38" t="str">
            <v>贷</v>
          </cell>
          <cell r="H38">
            <v>1528291</v>
          </cell>
        </row>
        <row r="39">
          <cell r="A39" t="str">
            <v>051</v>
          </cell>
          <cell r="B39" t="str">
            <v>柳叶湖会展中心</v>
          </cell>
          <cell r="C39" t="str">
            <v>贷</v>
          </cell>
          <cell r="D39">
            <v>12247927.199999999</v>
          </cell>
          <cell r="E39">
            <v>0</v>
          </cell>
          <cell r="F39">
            <v>0</v>
          </cell>
          <cell r="G39" t="str">
            <v>贷</v>
          </cell>
          <cell r="H39">
            <v>12247927.199999999</v>
          </cell>
        </row>
        <row r="40">
          <cell r="A40" t="str">
            <v>052</v>
          </cell>
          <cell r="B40" t="str">
            <v>市公安局宿舍(六号)</v>
          </cell>
          <cell r="C40" t="str">
            <v>贷</v>
          </cell>
          <cell r="D40">
            <v>58671090</v>
          </cell>
          <cell r="E40">
            <v>0</v>
          </cell>
          <cell r="F40">
            <v>0</v>
          </cell>
          <cell r="G40" t="str">
            <v>贷</v>
          </cell>
          <cell r="H40">
            <v>58671090</v>
          </cell>
        </row>
        <row r="41">
          <cell r="A41" t="str">
            <v>053</v>
          </cell>
          <cell r="B41" t="str">
            <v>动物市场</v>
          </cell>
          <cell r="C41" t="str">
            <v>贷</v>
          </cell>
          <cell r="D41">
            <v>27622246</v>
          </cell>
          <cell r="E41">
            <v>0</v>
          </cell>
          <cell r="F41">
            <v>0</v>
          </cell>
          <cell r="G41" t="str">
            <v>贷</v>
          </cell>
          <cell r="H41">
            <v>27622246</v>
          </cell>
        </row>
        <row r="42">
          <cell r="A42" t="str">
            <v>054</v>
          </cell>
          <cell r="B42" t="str">
            <v>东亚汽车</v>
          </cell>
          <cell r="C42" t="str">
            <v>贷</v>
          </cell>
          <cell r="D42">
            <v>99532.4</v>
          </cell>
          <cell r="E42">
            <v>5000</v>
          </cell>
          <cell r="F42">
            <v>0</v>
          </cell>
          <cell r="G42" t="str">
            <v>贷</v>
          </cell>
          <cell r="H42">
            <v>94532.4</v>
          </cell>
        </row>
        <row r="43">
          <cell r="A43" t="str">
            <v>055</v>
          </cell>
          <cell r="B43" t="str">
            <v>超汉猪鬃</v>
          </cell>
          <cell r="C43" t="str">
            <v>平</v>
          </cell>
          <cell r="D43">
            <v>0</v>
          </cell>
          <cell r="E43">
            <v>-562</v>
          </cell>
          <cell r="F43">
            <v>0</v>
          </cell>
          <cell r="G43" t="str">
            <v>贷</v>
          </cell>
          <cell r="H43">
            <v>562</v>
          </cell>
        </row>
        <row r="44">
          <cell r="A44" t="str">
            <v>056</v>
          </cell>
          <cell r="B44" t="str">
            <v>君临小区</v>
          </cell>
          <cell r="C44" t="str">
            <v>贷</v>
          </cell>
          <cell r="D44">
            <v>70828.02</v>
          </cell>
          <cell r="E44">
            <v>0</v>
          </cell>
          <cell r="F44">
            <v>0</v>
          </cell>
          <cell r="G44" t="str">
            <v>贷</v>
          </cell>
          <cell r="H44">
            <v>70828.02</v>
          </cell>
        </row>
        <row r="45">
          <cell r="A45" t="str">
            <v>057</v>
          </cell>
          <cell r="B45" t="str">
            <v>沙港花园二期</v>
          </cell>
          <cell r="C45" t="str">
            <v>贷</v>
          </cell>
          <cell r="D45">
            <v>1062981</v>
          </cell>
          <cell r="E45">
            <v>0</v>
          </cell>
          <cell r="F45">
            <v>0</v>
          </cell>
          <cell r="G45" t="str">
            <v>贷</v>
          </cell>
          <cell r="H45">
            <v>1062981</v>
          </cell>
        </row>
        <row r="46">
          <cell r="A46" t="str">
            <v>058</v>
          </cell>
          <cell r="B46" t="str">
            <v>中波台</v>
          </cell>
          <cell r="C46" t="str">
            <v>贷</v>
          </cell>
          <cell r="D46">
            <v>24200000</v>
          </cell>
          <cell r="E46">
            <v>0</v>
          </cell>
          <cell r="F46">
            <v>0</v>
          </cell>
          <cell r="G46" t="str">
            <v>贷</v>
          </cell>
          <cell r="H46">
            <v>24200000</v>
          </cell>
        </row>
        <row r="47">
          <cell r="A47" t="str">
            <v>060</v>
          </cell>
          <cell r="B47" t="str">
            <v>白马湖、乌龙港南区项目</v>
          </cell>
          <cell r="C47" t="str">
            <v>贷</v>
          </cell>
          <cell r="D47">
            <v>858973329.00999999</v>
          </cell>
          <cell r="E47">
            <v>0</v>
          </cell>
          <cell r="F47">
            <v>0</v>
          </cell>
          <cell r="G47" t="str">
            <v>贷</v>
          </cell>
          <cell r="H47">
            <v>858973329.00999999</v>
          </cell>
        </row>
        <row r="48">
          <cell r="A48" t="str">
            <v>061</v>
          </cell>
          <cell r="B48" t="str">
            <v>西博图医院</v>
          </cell>
          <cell r="C48" t="str">
            <v>贷</v>
          </cell>
          <cell r="D48">
            <v>11247788.800000001</v>
          </cell>
          <cell r="E48">
            <v>0</v>
          </cell>
          <cell r="F48">
            <v>0</v>
          </cell>
          <cell r="G48" t="str">
            <v>贷</v>
          </cell>
          <cell r="H48">
            <v>11247788.800000001</v>
          </cell>
        </row>
        <row r="49">
          <cell r="A49" t="str">
            <v>063</v>
          </cell>
          <cell r="B49" t="str">
            <v>国际大酒店(注)</v>
          </cell>
          <cell r="C49" t="str">
            <v>贷</v>
          </cell>
          <cell r="D49">
            <v>24971884</v>
          </cell>
          <cell r="E49">
            <v>0</v>
          </cell>
          <cell r="F49">
            <v>0</v>
          </cell>
          <cell r="G49" t="str">
            <v>贷</v>
          </cell>
          <cell r="H49">
            <v>24971884</v>
          </cell>
        </row>
        <row r="50">
          <cell r="A50" t="str">
            <v>064</v>
          </cell>
          <cell r="B50" t="str">
            <v>凯悦大酒店(注)</v>
          </cell>
          <cell r="C50" t="str">
            <v>贷</v>
          </cell>
          <cell r="D50">
            <v>9544400</v>
          </cell>
          <cell r="E50">
            <v>0</v>
          </cell>
          <cell r="F50">
            <v>0</v>
          </cell>
          <cell r="G50" t="str">
            <v>贷</v>
          </cell>
          <cell r="H50">
            <v>9544400</v>
          </cell>
        </row>
        <row r="51">
          <cell r="A51" t="str">
            <v>065</v>
          </cell>
          <cell r="B51" t="str">
            <v>金沙大酒店(注)</v>
          </cell>
          <cell r="C51" t="str">
            <v>贷</v>
          </cell>
          <cell r="D51">
            <v>3147500</v>
          </cell>
          <cell r="E51">
            <v>0</v>
          </cell>
          <cell r="F51">
            <v>0</v>
          </cell>
          <cell r="G51" t="str">
            <v>贷</v>
          </cell>
          <cell r="H51">
            <v>3147500</v>
          </cell>
        </row>
        <row r="52">
          <cell r="A52" t="str">
            <v>068</v>
          </cell>
          <cell r="B52" t="str">
            <v>怡景福园二期</v>
          </cell>
          <cell r="C52" t="str">
            <v>贷</v>
          </cell>
          <cell r="D52">
            <v>36568601.649999999</v>
          </cell>
          <cell r="E52">
            <v>0</v>
          </cell>
          <cell r="F52">
            <v>0</v>
          </cell>
          <cell r="G52" t="str">
            <v>贷</v>
          </cell>
          <cell r="H52">
            <v>36568601.649999999</v>
          </cell>
        </row>
        <row r="53">
          <cell r="A53" t="str">
            <v>071</v>
          </cell>
          <cell r="B53" t="str">
            <v>烟机扩建工程</v>
          </cell>
          <cell r="C53" t="str">
            <v>贷</v>
          </cell>
          <cell r="D53">
            <v>4870213.0999999996</v>
          </cell>
          <cell r="E53">
            <v>243987</v>
          </cell>
          <cell r="F53">
            <v>86985</v>
          </cell>
          <cell r="G53" t="str">
            <v>贷</v>
          </cell>
          <cell r="H53">
            <v>4713211.0999999996</v>
          </cell>
        </row>
        <row r="54">
          <cell r="A54" t="str">
            <v>072</v>
          </cell>
          <cell r="B54" t="str">
            <v>皂果路农贸市场</v>
          </cell>
          <cell r="C54" t="str">
            <v>贷</v>
          </cell>
          <cell r="D54">
            <v>5907600</v>
          </cell>
          <cell r="E54">
            <v>0</v>
          </cell>
          <cell r="F54">
            <v>0</v>
          </cell>
          <cell r="G54" t="str">
            <v>贷</v>
          </cell>
          <cell r="H54">
            <v>5907600</v>
          </cell>
        </row>
        <row r="55">
          <cell r="A55" t="str">
            <v>073</v>
          </cell>
          <cell r="B55" t="str">
            <v>食吹商塑四宗地</v>
          </cell>
          <cell r="C55" t="str">
            <v>贷</v>
          </cell>
          <cell r="D55">
            <v>49044801.799999997</v>
          </cell>
          <cell r="E55">
            <v>230106242.81999999</v>
          </cell>
          <cell r="F55">
            <v>181061441.02000001</v>
          </cell>
          <cell r="G55" t="str">
            <v>平</v>
          </cell>
          <cell r="H55">
            <v>0</v>
          </cell>
        </row>
        <row r="56">
          <cell r="A56" t="str">
            <v>074</v>
          </cell>
          <cell r="B56" t="str">
            <v>吹填防洪工程</v>
          </cell>
          <cell r="C56" t="str">
            <v>贷</v>
          </cell>
          <cell r="D56">
            <v>278477.69</v>
          </cell>
          <cell r="E56">
            <v>278477.69</v>
          </cell>
          <cell r="F56">
            <v>0</v>
          </cell>
          <cell r="G56" t="str">
            <v>平</v>
          </cell>
          <cell r="H56">
            <v>0</v>
          </cell>
        </row>
        <row r="57">
          <cell r="A57" t="str">
            <v>075</v>
          </cell>
          <cell r="B57" t="str">
            <v>市食品总公司地块</v>
          </cell>
          <cell r="C57" t="str">
            <v>贷</v>
          </cell>
          <cell r="D57">
            <v>156000</v>
          </cell>
          <cell r="E57">
            <v>156000</v>
          </cell>
          <cell r="F57">
            <v>0</v>
          </cell>
          <cell r="G57" t="str">
            <v>平</v>
          </cell>
          <cell r="H57">
            <v>0</v>
          </cell>
        </row>
        <row r="58">
          <cell r="A58" t="str">
            <v>076</v>
          </cell>
          <cell r="B58" t="str">
            <v>市动物防疫站</v>
          </cell>
          <cell r="C58" t="str">
            <v>借</v>
          </cell>
          <cell r="D58">
            <v>481228.55</v>
          </cell>
          <cell r="E58">
            <v>61198.6</v>
          </cell>
          <cell r="F58">
            <v>0</v>
          </cell>
          <cell r="G58" t="str">
            <v>借</v>
          </cell>
          <cell r="H58">
            <v>542427.15</v>
          </cell>
        </row>
        <row r="59">
          <cell r="A59" t="str">
            <v>077</v>
          </cell>
          <cell r="B59" t="str">
            <v>柳叶接待中心</v>
          </cell>
          <cell r="C59" t="str">
            <v>借</v>
          </cell>
          <cell r="D59">
            <v>54475271.859999999</v>
          </cell>
          <cell r="E59">
            <v>6376194.5499999998</v>
          </cell>
          <cell r="F59">
            <v>0</v>
          </cell>
          <cell r="G59" t="str">
            <v>借</v>
          </cell>
          <cell r="H59">
            <v>60851466.409999996</v>
          </cell>
        </row>
        <row r="60">
          <cell r="A60" t="str">
            <v>078</v>
          </cell>
          <cell r="B60" t="str">
            <v>渔樵小区</v>
          </cell>
          <cell r="C60" t="str">
            <v>借</v>
          </cell>
          <cell r="D60">
            <v>9253089.9399999995</v>
          </cell>
          <cell r="E60">
            <v>1083051.05</v>
          </cell>
          <cell r="F60">
            <v>0</v>
          </cell>
          <cell r="G60" t="str">
            <v>借</v>
          </cell>
          <cell r="H60">
            <v>10336140.99</v>
          </cell>
        </row>
        <row r="61">
          <cell r="A61" t="str">
            <v>079</v>
          </cell>
          <cell r="B61" t="str">
            <v>六0一矿地块</v>
          </cell>
          <cell r="C61" t="str">
            <v>借</v>
          </cell>
          <cell r="D61">
            <v>1542881.12</v>
          </cell>
          <cell r="E61">
            <v>0</v>
          </cell>
          <cell r="F61">
            <v>0</v>
          </cell>
          <cell r="G61" t="str">
            <v>借</v>
          </cell>
          <cell r="H61">
            <v>1542881.12</v>
          </cell>
        </row>
        <row r="62">
          <cell r="A62" t="str">
            <v>080</v>
          </cell>
          <cell r="B62" t="str">
            <v>锦绣天邸</v>
          </cell>
          <cell r="C62" t="str">
            <v>借</v>
          </cell>
          <cell r="D62">
            <v>17411285.809999999</v>
          </cell>
          <cell r="E62">
            <v>59587</v>
          </cell>
          <cell r="F62">
            <v>30000000</v>
          </cell>
          <cell r="G62" t="str">
            <v>贷</v>
          </cell>
          <cell r="H62">
            <v>12529127.189999999</v>
          </cell>
        </row>
        <row r="63">
          <cell r="A63" t="str">
            <v>083</v>
          </cell>
          <cell r="B63" t="str">
            <v>原市水泵厂地块</v>
          </cell>
          <cell r="C63" t="str">
            <v>借</v>
          </cell>
          <cell r="D63">
            <v>984150.7</v>
          </cell>
          <cell r="E63">
            <v>0</v>
          </cell>
          <cell r="F63">
            <v>0</v>
          </cell>
          <cell r="G63" t="str">
            <v>借</v>
          </cell>
          <cell r="H63">
            <v>984150.7</v>
          </cell>
        </row>
        <row r="64">
          <cell r="A64" t="str">
            <v>085</v>
          </cell>
          <cell r="B64" t="str">
            <v>原东区供销社地块</v>
          </cell>
          <cell r="C64" t="str">
            <v>借</v>
          </cell>
          <cell r="D64">
            <v>7668892.3399999999</v>
          </cell>
          <cell r="E64">
            <v>907577.68</v>
          </cell>
          <cell r="F64">
            <v>0</v>
          </cell>
          <cell r="G64" t="str">
            <v>借</v>
          </cell>
          <cell r="H64">
            <v>8576470.0199999996</v>
          </cell>
        </row>
        <row r="65">
          <cell r="A65" t="str">
            <v>087</v>
          </cell>
          <cell r="B65" t="str">
            <v>火车站东侧地块</v>
          </cell>
          <cell r="C65" t="str">
            <v>借</v>
          </cell>
          <cell r="D65">
            <v>5812607.2699999996</v>
          </cell>
          <cell r="E65">
            <v>0</v>
          </cell>
          <cell r="F65">
            <v>0</v>
          </cell>
          <cell r="G65" t="str">
            <v>借</v>
          </cell>
          <cell r="H65">
            <v>5812607.2699999996</v>
          </cell>
        </row>
        <row r="66">
          <cell r="A66" t="str">
            <v>088</v>
          </cell>
          <cell r="B66" t="str">
            <v>福寿公司地块</v>
          </cell>
          <cell r="C66" t="str">
            <v>借</v>
          </cell>
          <cell r="D66">
            <v>1587045.15</v>
          </cell>
          <cell r="E66">
            <v>185759.67</v>
          </cell>
          <cell r="F66">
            <v>0</v>
          </cell>
          <cell r="G66" t="str">
            <v>借</v>
          </cell>
          <cell r="H66">
            <v>1772804.82</v>
          </cell>
        </row>
        <row r="67">
          <cell r="A67" t="str">
            <v>089</v>
          </cell>
          <cell r="B67" t="str">
            <v>国陶(原东鹏陶瓷市场)</v>
          </cell>
          <cell r="C67" t="str">
            <v>贷</v>
          </cell>
          <cell r="D67">
            <v>32227770.399999999</v>
          </cell>
          <cell r="E67">
            <v>148</v>
          </cell>
          <cell r="F67">
            <v>76860000</v>
          </cell>
          <cell r="G67" t="str">
            <v>贷</v>
          </cell>
          <cell r="H67">
            <v>109087622.40000001</v>
          </cell>
        </row>
        <row r="68">
          <cell r="A68" t="str">
            <v>091</v>
          </cell>
          <cell r="B68" t="str">
            <v>双大机械</v>
          </cell>
          <cell r="C68" t="str">
            <v>借</v>
          </cell>
          <cell r="D68">
            <v>2205042.1</v>
          </cell>
          <cell r="E68">
            <v>258094.68</v>
          </cell>
          <cell r="F68">
            <v>0</v>
          </cell>
          <cell r="G68" t="str">
            <v>借</v>
          </cell>
          <cell r="H68">
            <v>2463136.7799999998</v>
          </cell>
        </row>
        <row r="69">
          <cell r="A69" t="str">
            <v>093</v>
          </cell>
          <cell r="B69" t="str">
            <v>特教学校征用余地(皇经阁)</v>
          </cell>
          <cell r="C69" t="str">
            <v>借</v>
          </cell>
          <cell r="D69">
            <v>1122285.3400000001</v>
          </cell>
          <cell r="E69">
            <v>131360.68</v>
          </cell>
          <cell r="F69">
            <v>0</v>
          </cell>
          <cell r="G69" t="str">
            <v>借</v>
          </cell>
          <cell r="H69">
            <v>1253646.02</v>
          </cell>
        </row>
        <row r="70">
          <cell r="A70" t="str">
            <v>094</v>
          </cell>
          <cell r="B70" t="str">
            <v>朝阳路地块(白洋堤检察院)</v>
          </cell>
          <cell r="C70" t="str">
            <v>贷</v>
          </cell>
          <cell r="D70">
            <v>8173342.5</v>
          </cell>
          <cell r="E70">
            <v>269982.17</v>
          </cell>
          <cell r="F70">
            <v>0</v>
          </cell>
          <cell r="G70" t="str">
            <v>贷</v>
          </cell>
          <cell r="H70">
            <v>7903360.3300000001</v>
          </cell>
        </row>
        <row r="71">
          <cell r="A71" t="str">
            <v>095</v>
          </cell>
          <cell r="B71" t="str">
            <v>紫菱花园</v>
          </cell>
          <cell r="C71" t="str">
            <v>贷</v>
          </cell>
          <cell r="D71">
            <v>29993950.77</v>
          </cell>
          <cell r="E71">
            <v>0</v>
          </cell>
          <cell r="F71">
            <v>16140000</v>
          </cell>
          <cell r="G71" t="str">
            <v>贷</v>
          </cell>
          <cell r="H71">
            <v>46133950.770000003</v>
          </cell>
        </row>
        <row r="72">
          <cell r="A72" t="str">
            <v>097</v>
          </cell>
          <cell r="B72" t="str">
            <v>常德湘雅医院</v>
          </cell>
          <cell r="C72" t="str">
            <v>借</v>
          </cell>
          <cell r="D72">
            <v>13670093.619999999</v>
          </cell>
          <cell r="E72">
            <v>644905.6</v>
          </cell>
          <cell r="F72">
            <v>0</v>
          </cell>
          <cell r="G72" t="str">
            <v>借</v>
          </cell>
          <cell r="H72">
            <v>14314999.220000001</v>
          </cell>
        </row>
        <row r="73">
          <cell r="A73" t="str">
            <v>098</v>
          </cell>
          <cell r="B73" t="str">
            <v>红花园生物科技</v>
          </cell>
          <cell r="C73" t="str">
            <v>平</v>
          </cell>
          <cell r="D73">
            <v>0</v>
          </cell>
          <cell r="E73">
            <v>1555</v>
          </cell>
          <cell r="F73">
            <v>0</v>
          </cell>
          <cell r="G73" t="str">
            <v>借</v>
          </cell>
          <cell r="H73">
            <v>1555</v>
          </cell>
        </row>
        <row r="74">
          <cell r="A74" t="str">
            <v>099</v>
          </cell>
          <cell r="B74" t="str">
            <v>增减挂钩01</v>
          </cell>
          <cell r="C74" t="str">
            <v>借</v>
          </cell>
          <cell r="D74">
            <v>10368682.08</v>
          </cell>
          <cell r="E74">
            <v>30005515</v>
          </cell>
          <cell r="F74">
            <v>0</v>
          </cell>
          <cell r="G74" t="str">
            <v>借</v>
          </cell>
          <cell r="H74">
            <v>40374197.079999998</v>
          </cell>
        </row>
        <row r="75">
          <cell r="A75" t="str">
            <v>100</v>
          </cell>
          <cell r="B75" t="str">
            <v>增减挂钩02</v>
          </cell>
          <cell r="C75" t="str">
            <v>借</v>
          </cell>
          <cell r="D75">
            <v>38042212.240000002</v>
          </cell>
          <cell r="E75">
            <v>75080049.840000004</v>
          </cell>
          <cell r="F75">
            <v>56540641.539999999</v>
          </cell>
          <cell r="G75" t="str">
            <v>借</v>
          </cell>
          <cell r="H75">
            <v>56581620.539999999</v>
          </cell>
        </row>
        <row r="76">
          <cell r="A76" t="str">
            <v>101</v>
          </cell>
          <cell r="B76" t="str">
            <v>增减挂钩05</v>
          </cell>
          <cell r="C76" t="str">
            <v>借</v>
          </cell>
          <cell r="D76">
            <v>5214402.01</v>
          </cell>
          <cell r="E76">
            <v>0</v>
          </cell>
          <cell r="F76">
            <v>0</v>
          </cell>
          <cell r="G76" t="str">
            <v>借</v>
          </cell>
          <cell r="H76">
            <v>5214402.01</v>
          </cell>
        </row>
        <row r="77">
          <cell r="A77" t="str">
            <v>102</v>
          </cell>
          <cell r="B77" t="str">
            <v>增减挂钩06</v>
          </cell>
          <cell r="C77" t="str">
            <v>借</v>
          </cell>
          <cell r="D77">
            <v>5727488.8700000001</v>
          </cell>
          <cell r="E77">
            <v>0</v>
          </cell>
          <cell r="F77">
            <v>0</v>
          </cell>
          <cell r="G77" t="str">
            <v>借</v>
          </cell>
          <cell r="H77">
            <v>5727488.8700000001</v>
          </cell>
        </row>
        <row r="78">
          <cell r="A78" t="str">
            <v>103</v>
          </cell>
          <cell r="B78" t="str">
            <v>增减挂钩汽贸城A(原增挂08)</v>
          </cell>
          <cell r="C78" t="str">
            <v>借</v>
          </cell>
          <cell r="D78">
            <v>12327673.869999999</v>
          </cell>
          <cell r="E78">
            <v>1106554.22</v>
          </cell>
          <cell r="F78">
            <v>0</v>
          </cell>
          <cell r="G78" t="str">
            <v>借</v>
          </cell>
          <cell r="H78">
            <v>13434228.09</v>
          </cell>
        </row>
        <row r="79">
          <cell r="A79" t="str">
            <v>104</v>
          </cell>
          <cell r="B79" t="str">
            <v>增减挂钩汽贸城B(原增挂09)</v>
          </cell>
          <cell r="C79" t="str">
            <v>借</v>
          </cell>
          <cell r="D79">
            <v>14033779.34</v>
          </cell>
          <cell r="E79">
            <v>14131032.34</v>
          </cell>
          <cell r="F79">
            <v>14038779.34</v>
          </cell>
          <cell r="G79" t="str">
            <v>借</v>
          </cell>
          <cell r="H79">
            <v>14126032.34</v>
          </cell>
        </row>
        <row r="80">
          <cell r="A80" t="str">
            <v>105</v>
          </cell>
          <cell r="B80" t="str">
            <v>增减挂钩10</v>
          </cell>
          <cell r="C80" t="str">
            <v>借</v>
          </cell>
          <cell r="D80">
            <v>51500443.68</v>
          </cell>
          <cell r="E80">
            <v>18104534.02</v>
          </cell>
          <cell r="F80">
            <v>5800000</v>
          </cell>
          <cell r="G80" t="str">
            <v>借</v>
          </cell>
          <cell r="H80">
            <v>63804977.700000003</v>
          </cell>
        </row>
        <row r="81">
          <cell r="A81" t="str">
            <v>106</v>
          </cell>
          <cell r="B81" t="str">
            <v>增减挂钩11</v>
          </cell>
          <cell r="C81" t="str">
            <v>借</v>
          </cell>
          <cell r="D81">
            <v>16092956.02</v>
          </cell>
          <cell r="E81">
            <v>1998914.79</v>
          </cell>
          <cell r="F81">
            <v>79630</v>
          </cell>
          <cell r="G81" t="str">
            <v>借</v>
          </cell>
          <cell r="H81">
            <v>18012240.809999999</v>
          </cell>
        </row>
        <row r="82">
          <cell r="A82" t="str">
            <v>107</v>
          </cell>
          <cell r="B82" t="str">
            <v>花卉物流园一(原增挂12)</v>
          </cell>
          <cell r="C82" t="str">
            <v>借</v>
          </cell>
          <cell r="D82">
            <v>1791261.6</v>
          </cell>
          <cell r="E82">
            <v>0</v>
          </cell>
          <cell r="F82">
            <v>35000000</v>
          </cell>
          <cell r="G82" t="str">
            <v>贷</v>
          </cell>
          <cell r="H82">
            <v>33208738.399999999</v>
          </cell>
        </row>
        <row r="83">
          <cell r="A83" t="str">
            <v>108</v>
          </cell>
          <cell r="B83" t="str">
            <v>花卉物流园二(原增挂13)</v>
          </cell>
          <cell r="C83" t="str">
            <v>借</v>
          </cell>
          <cell r="D83">
            <v>2482454.5299999998</v>
          </cell>
          <cell r="E83">
            <v>0</v>
          </cell>
          <cell r="F83">
            <v>0</v>
          </cell>
          <cell r="G83" t="str">
            <v>借</v>
          </cell>
          <cell r="H83">
            <v>2482454.5299999998</v>
          </cell>
        </row>
        <row r="84">
          <cell r="A84" t="str">
            <v>109</v>
          </cell>
          <cell r="B84" t="str">
            <v>增减挂钩16(原增挂15)</v>
          </cell>
          <cell r="C84" t="str">
            <v>借</v>
          </cell>
          <cell r="D84">
            <v>60223959.789999999</v>
          </cell>
          <cell r="E84">
            <v>14848282.029999999</v>
          </cell>
          <cell r="F84">
            <v>0</v>
          </cell>
          <cell r="G84" t="str">
            <v>借</v>
          </cell>
          <cell r="H84">
            <v>75072241.819999993</v>
          </cell>
        </row>
        <row r="85">
          <cell r="A85" t="str">
            <v>110</v>
          </cell>
          <cell r="B85" t="str">
            <v>增减挂钩17</v>
          </cell>
          <cell r="C85" t="str">
            <v>借</v>
          </cell>
          <cell r="D85">
            <v>46048387.009999998</v>
          </cell>
          <cell r="E85">
            <v>4630545.0599999996</v>
          </cell>
          <cell r="F85">
            <v>0</v>
          </cell>
          <cell r="G85" t="str">
            <v>借</v>
          </cell>
          <cell r="H85">
            <v>50678932.07</v>
          </cell>
        </row>
        <row r="86">
          <cell r="A86" t="str">
            <v>111</v>
          </cell>
          <cell r="B86" t="str">
            <v>增减挂钩18</v>
          </cell>
          <cell r="C86" t="str">
            <v>借</v>
          </cell>
          <cell r="D86">
            <v>43620846.57</v>
          </cell>
          <cell r="E86">
            <v>8942646.1199999992</v>
          </cell>
          <cell r="F86">
            <v>0</v>
          </cell>
          <cell r="G86" t="str">
            <v>借</v>
          </cell>
          <cell r="H86">
            <v>52563492.689999998</v>
          </cell>
        </row>
        <row r="87">
          <cell r="A87" t="str">
            <v>113</v>
          </cell>
          <cell r="B87" t="str">
            <v>增减挂钩20</v>
          </cell>
          <cell r="C87" t="str">
            <v>借</v>
          </cell>
          <cell r="D87">
            <v>8800237.0399999991</v>
          </cell>
          <cell r="E87">
            <v>1039753.37</v>
          </cell>
          <cell r="F87">
            <v>0</v>
          </cell>
          <cell r="G87" t="str">
            <v>借</v>
          </cell>
          <cell r="H87">
            <v>9839990.4100000001</v>
          </cell>
        </row>
        <row r="88">
          <cell r="A88" t="str">
            <v>114</v>
          </cell>
          <cell r="B88" t="str">
            <v>增减挂钩21</v>
          </cell>
          <cell r="C88" t="str">
            <v>借</v>
          </cell>
          <cell r="D88">
            <v>61756192.75</v>
          </cell>
          <cell r="E88">
            <v>29489123.359999999</v>
          </cell>
          <cell r="F88">
            <v>0</v>
          </cell>
          <cell r="G88" t="str">
            <v>借</v>
          </cell>
          <cell r="H88">
            <v>91245316.109999999</v>
          </cell>
        </row>
        <row r="89">
          <cell r="A89" t="str">
            <v>115</v>
          </cell>
          <cell r="B89" t="str">
            <v>增减挂钩22</v>
          </cell>
          <cell r="C89" t="str">
            <v>借</v>
          </cell>
          <cell r="D89">
            <v>58497268.869999997</v>
          </cell>
          <cell r="E89">
            <v>32319983.829999998</v>
          </cell>
          <cell r="F89">
            <v>0</v>
          </cell>
          <cell r="G89" t="str">
            <v>借</v>
          </cell>
          <cell r="H89">
            <v>90817252.700000003</v>
          </cell>
        </row>
        <row r="90">
          <cell r="A90" t="str">
            <v>116</v>
          </cell>
          <cell r="B90" t="str">
            <v>增减挂钩Ⅰ(原增挂常德大道)</v>
          </cell>
          <cell r="C90" t="str">
            <v>借</v>
          </cell>
          <cell r="D90">
            <v>19312029.530000001</v>
          </cell>
          <cell r="E90">
            <v>2328445.41</v>
          </cell>
          <cell r="F90">
            <v>0</v>
          </cell>
          <cell r="G90" t="str">
            <v>借</v>
          </cell>
          <cell r="H90">
            <v>21640474.940000001</v>
          </cell>
        </row>
        <row r="91">
          <cell r="A91" t="str">
            <v>117</v>
          </cell>
          <cell r="B91" t="str">
            <v>增减挂钩Ⅱ(原增挂金丹路)</v>
          </cell>
          <cell r="C91" t="str">
            <v>借</v>
          </cell>
          <cell r="D91">
            <v>17459539.690000001</v>
          </cell>
          <cell r="E91">
            <v>2111394.14</v>
          </cell>
          <cell r="F91">
            <v>0</v>
          </cell>
          <cell r="G91" t="str">
            <v>借</v>
          </cell>
          <cell r="H91">
            <v>19570933.829999998</v>
          </cell>
        </row>
        <row r="92">
          <cell r="A92" t="str">
            <v>118</v>
          </cell>
          <cell r="B92" t="str">
            <v>增减挂钩Ⅲ(原增挂柳叶湖)</v>
          </cell>
          <cell r="C92" t="str">
            <v>借</v>
          </cell>
          <cell r="D92">
            <v>16872467.850000001</v>
          </cell>
          <cell r="E92">
            <v>1831087.69</v>
          </cell>
          <cell r="F92">
            <v>0</v>
          </cell>
          <cell r="G92" t="str">
            <v>借</v>
          </cell>
          <cell r="H92">
            <v>18703555.539999999</v>
          </cell>
        </row>
        <row r="93">
          <cell r="A93" t="str">
            <v>119</v>
          </cell>
          <cell r="B93" t="str">
            <v>增减挂钩Ⅳ(原增挂万金障)</v>
          </cell>
          <cell r="C93" t="str">
            <v>借</v>
          </cell>
          <cell r="D93">
            <v>8607882.6400000006</v>
          </cell>
          <cell r="E93">
            <v>0</v>
          </cell>
          <cell r="F93">
            <v>0</v>
          </cell>
          <cell r="G93" t="str">
            <v>借</v>
          </cell>
          <cell r="H93">
            <v>8607882.6400000006</v>
          </cell>
        </row>
        <row r="94">
          <cell r="A94" t="str">
            <v>120</v>
          </cell>
          <cell r="B94" t="str">
            <v>增减挂钩Ⅴ(原增挂保河堤)</v>
          </cell>
          <cell r="C94" t="str">
            <v>借</v>
          </cell>
          <cell r="D94">
            <v>15147716.02</v>
          </cell>
          <cell r="E94">
            <v>0</v>
          </cell>
          <cell r="F94">
            <v>0</v>
          </cell>
          <cell r="G94" t="str">
            <v>借</v>
          </cell>
          <cell r="H94">
            <v>15147716.02</v>
          </cell>
        </row>
        <row r="95">
          <cell r="A95" t="str">
            <v>121</v>
          </cell>
          <cell r="B95" t="str">
            <v>增减挂钩Ⅵ(原增挂澧南垸)</v>
          </cell>
          <cell r="C95" t="str">
            <v>借</v>
          </cell>
          <cell r="D95">
            <v>16479239.84</v>
          </cell>
          <cell r="E95">
            <v>7921507.8399999999</v>
          </cell>
          <cell r="F95">
            <v>0</v>
          </cell>
          <cell r="G95" t="str">
            <v>借</v>
          </cell>
          <cell r="H95">
            <v>24400747.68</v>
          </cell>
        </row>
        <row r="96">
          <cell r="A96" t="str">
            <v>122</v>
          </cell>
          <cell r="B96" t="str">
            <v>市排管处宅基地(划)</v>
          </cell>
          <cell r="C96" t="str">
            <v>贷</v>
          </cell>
          <cell r="D96">
            <v>116200</v>
          </cell>
          <cell r="E96">
            <v>0</v>
          </cell>
          <cell r="F96">
            <v>0</v>
          </cell>
          <cell r="G96" t="str">
            <v>贷</v>
          </cell>
          <cell r="H96">
            <v>116200</v>
          </cell>
        </row>
        <row r="97">
          <cell r="A97" t="str">
            <v>123</v>
          </cell>
          <cell r="B97" t="str">
            <v>临澧烽火矿区</v>
          </cell>
          <cell r="C97" t="str">
            <v>借</v>
          </cell>
          <cell r="D97">
            <v>4203292</v>
          </cell>
          <cell r="E97">
            <v>0</v>
          </cell>
          <cell r="F97">
            <v>0</v>
          </cell>
          <cell r="G97" t="str">
            <v>借</v>
          </cell>
          <cell r="H97">
            <v>4203292</v>
          </cell>
        </row>
        <row r="98">
          <cell r="A98" t="str">
            <v>124</v>
          </cell>
          <cell r="B98" t="str">
            <v>首创房产地块(二期)</v>
          </cell>
          <cell r="C98" t="str">
            <v>借</v>
          </cell>
          <cell r="D98">
            <v>3458.47</v>
          </cell>
          <cell r="E98">
            <v>0</v>
          </cell>
          <cell r="F98">
            <v>0</v>
          </cell>
          <cell r="G98" t="str">
            <v>借</v>
          </cell>
          <cell r="H98">
            <v>3458.47</v>
          </cell>
        </row>
        <row r="99">
          <cell r="A99" t="str">
            <v>125</v>
          </cell>
          <cell r="B99" t="str">
            <v>竹根潭储备工业用地</v>
          </cell>
          <cell r="C99" t="str">
            <v>借</v>
          </cell>
          <cell r="D99">
            <v>27875954.34</v>
          </cell>
          <cell r="E99">
            <v>3263396.87</v>
          </cell>
          <cell r="F99">
            <v>0</v>
          </cell>
          <cell r="G99" t="str">
            <v>借</v>
          </cell>
          <cell r="H99">
            <v>31139351.210000001</v>
          </cell>
        </row>
        <row r="100">
          <cell r="A100" t="str">
            <v>126</v>
          </cell>
          <cell r="B100" t="str">
            <v>东风地块</v>
          </cell>
          <cell r="C100" t="str">
            <v>借</v>
          </cell>
          <cell r="D100">
            <v>1003003.17</v>
          </cell>
          <cell r="E100">
            <v>117399.03999999999</v>
          </cell>
          <cell r="F100">
            <v>0</v>
          </cell>
          <cell r="G100" t="str">
            <v>借</v>
          </cell>
          <cell r="H100">
            <v>1120402.21</v>
          </cell>
        </row>
        <row r="101">
          <cell r="A101" t="str">
            <v>127</v>
          </cell>
          <cell r="B101" t="str">
            <v>鼎城职专</v>
          </cell>
          <cell r="C101" t="str">
            <v>借</v>
          </cell>
          <cell r="D101">
            <v>57718370.600000001</v>
          </cell>
          <cell r="E101">
            <v>6755791.1600000001</v>
          </cell>
          <cell r="F101">
            <v>0</v>
          </cell>
          <cell r="G101" t="str">
            <v>借</v>
          </cell>
          <cell r="H101">
            <v>64474161.759999998</v>
          </cell>
        </row>
        <row r="102">
          <cell r="A102" t="str">
            <v>128</v>
          </cell>
          <cell r="B102" t="str">
            <v>上水(公司)地块</v>
          </cell>
          <cell r="C102" t="str">
            <v>借</v>
          </cell>
          <cell r="D102">
            <v>244671171.34999999</v>
          </cell>
          <cell r="E102">
            <v>61091326.960000001</v>
          </cell>
          <cell r="F102">
            <v>0</v>
          </cell>
          <cell r="G102" t="str">
            <v>借</v>
          </cell>
          <cell r="H102">
            <v>305762498.31</v>
          </cell>
        </row>
        <row r="103">
          <cell r="A103" t="str">
            <v>129</v>
          </cell>
          <cell r="B103" t="str">
            <v>柳叶演艺中心(大剧院)</v>
          </cell>
          <cell r="C103" t="str">
            <v>借</v>
          </cell>
          <cell r="D103">
            <v>12126740.84</v>
          </cell>
          <cell r="E103">
            <v>1419404.74</v>
          </cell>
          <cell r="F103">
            <v>0</v>
          </cell>
          <cell r="G103" t="str">
            <v>借</v>
          </cell>
          <cell r="H103">
            <v>13546145.58</v>
          </cell>
        </row>
        <row r="104">
          <cell r="A104" t="str">
            <v>130</v>
          </cell>
          <cell r="B104" t="str">
            <v>常德大道五号地块</v>
          </cell>
          <cell r="C104" t="str">
            <v>借</v>
          </cell>
          <cell r="D104">
            <v>83459469.030000001</v>
          </cell>
          <cell r="E104">
            <v>242990</v>
          </cell>
          <cell r="F104">
            <v>72570000</v>
          </cell>
          <cell r="G104" t="str">
            <v>借</v>
          </cell>
          <cell r="H104">
            <v>11132459.029999999</v>
          </cell>
        </row>
        <row r="105">
          <cell r="A105" t="str">
            <v>138</v>
          </cell>
          <cell r="B105" t="str">
            <v>天润楠木砂场</v>
          </cell>
          <cell r="C105" t="str">
            <v>借</v>
          </cell>
          <cell r="D105">
            <v>845565</v>
          </cell>
          <cell r="E105">
            <v>0</v>
          </cell>
          <cell r="F105">
            <v>0</v>
          </cell>
          <cell r="G105" t="str">
            <v>借</v>
          </cell>
          <cell r="H105">
            <v>845565</v>
          </cell>
        </row>
        <row r="106">
          <cell r="A106" t="str">
            <v>139</v>
          </cell>
          <cell r="B106" t="str">
            <v>天润荷花砂场</v>
          </cell>
          <cell r="C106" t="str">
            <v>借</v>
          </cell>
          <cell r="D106">
            <v>514571.4</v>
          </cell>
          <cell r="E106">
            <v>664171.4</v>
          </cell>
          <cell r="F106">
            <v>1118742.8</v>
          </cell>
          <cell r="G106" t="str">
            <v>借</v>
          </cell>
          <cell r="H106">
            <v>60000</v>
          </cell>
        </row>
        <row r="107">
          <cell r="A107" t="str">
            <v>140</v>
          </cell>
          <cell r="B107" t="str">
            <v>芙蓉商业广场(六号)</v>
          </cell>
          <cell r="C107" t="str">
            <v>贷</v>
          </cell>
          <cell r="D107">
            <v>49120981.75</v>
          </cell>
          <cell r="E107">
            <v>63285253.729999997</v>
          </cell>
          <cell r="F107">
            <v>98594111.769999996</v>
          </cell>
          <cell r="G107" t="str">
            <v>贷</v>
          </cell>
          <cell r="H107">
            <v>84429839.790000007</v>
          </cell>
        </row>
        <row r="108">
          <cell r="A108" t="str">
            <v>142</v>
          </cell>
          <cell r="B108" t="str">
            <v>钢材市场三期（二期收购）</v>
          </cell>
          <cell r="C108" t="str">
            <v>借</v>
          </cell>
          <cell r="D108">
            <v>65969892.5</v>
          </cell>
          <cell r="E108">
            <v>7747582.1500000004</v>
          </cell>
          <cell r="F108">
            <v>0</v>
          </cell>
          <cell r="G108" t="str">
            <v>借</v>
          </cell>
          <cell r="H108">
            <v>73717474.650000006</v>
          </cell>
        </row>
        <row r="109">
          <cell r="A109" t="str">
            <v>143</v>
          </cell>
          <cell r="B109" t="str">
            <v>平湖秋色小区</v>
          </cell>
          <cell r="C109" t="str">
            <v>借</v>
          </cell>
          <cell r="D109">
            <v>12668</v>
          </cell>
          <cell r="E109">
            <v>481.42</v>
          </cell>
          <cell r="F109">
            <v>0</v>
          </cell>
          <cell r="G109" t="str">
            <v>借</v>
          </cell>
          <cell r="H109">
            <v>13149.42</v>
          </cell>
        </row>
        <row r="110">
          <cell r="A110" t="str">
            <v>144</v>
          </cell>
          <cell r="B110" t="str">
            <v>食盐配送中心(盐欣)</v>
          </cell>
          <cell r="C110" t="str">
            <v>借</v>
          </cell>
          <cell r="D110">
            <v>42199282.57</v>
          </cell>
          <cell r="E110">
            <v>42708263.57</v>
          </cell>
          <cell r="F110">
            <v>56353982.57</v>
          </cell>
          <cell r="G110" t="str">
            <v>借</v>
          </cell>
          <cell r="H110">
            <v>28553563.57</v>
          </cell>
        </row>
        <row r="111">
          <cell r="A111" t="str">
            <v>145</v>
          </cell>
          <cell r="B111" t="str">
            <v>常德大道六号地块</v>
          </cell>
          <cell r="C111" t="str">
            <v>借</v>
          </cell>
          <cell r="D111">
            <v>57672238.200000003</v>
          </cell>
          <cell r="E111">
            <v>46364</v>
          </cell>
          <cell r="F111">
            <v>0</v>
          </cell>
          <cell r="G111" t="str">
            <v>借</v>
          </cell>
          <cell r="H111">
            <v>57718602.200000003</v>
          </cell>
        </row>
        <row r="112">
          <cell r="A112" t="str">
            <v>148</v>
          </cell>
          <cell r="B112" t="str">
            <v>索坤地块</v>
          </cell>
          <cell r="C112" t="str">
            <v>借</v>
          </cell>
          <cell r="D112">
            <v>691580</v>
          </cell>
          <cell r="E112">
            <v>0</v>
          </cell>
          <cell r="F112">
            <v>0</v>
          </cell>
          <cell r="G112" t="str">
            <v>借</v>
          </cell>
          <cell r="H112">
            <v>691580</v>
          </cell>
        </row>
        <row r="113">
          <cell r="A113" t="str">
            <v>150</v>
          </cell>
          <cell r="B113" t="str">
            <v>德丰农业</v>
          </cell>
          <cell r="C113" t="str">
            <v>借</v>
          </cell>
          <cell r="D113">
            <v>9838262.5700000003</v>
          </cell>
          <cell r="E113">
            <v>1448397.56</v>
          </cell>
          <cell r="F113">
            <v>0</v>
          </cell>
          <cell r="G113" t="str">
            <v>借</v>
          </cell>
          <cell r="H113">
            <v>11286660.130000001</v>
          </cell>
        </row>
        <row r="114">
          <cell r="A114" t="str">
            <v>151</v>
          </cell>
          <cell r="B114" t="str">
            <v>原武陵酒厂(划)</v>
          </cell>
          <cell r="C114" t="str">
            <v>贷</v>
          </cell>
          <cell r="D114">
            <v>8161653</v>
          </cell>
          <cell r="E114">
            <v>0</v>
          </cell>
          <cell r="F114">
            <v>0</v>
          </cell>
          <cell r="G114" t="str">
            <v>贷</v>
          </cell>
          <cell r="H114">
            <v>8161653</v>
          </cell>
        </row>
        <row r="115">
          <cell r="A115" t="str">
            <v>152</v>
          </cell>
          <cell r="B115" t="str">
            <v>市检察院旧院</v>
          </cell>
          <cell r="C115" t="str">
            <v>借</v>
          </cell>
          <cell r="D115">
            <v>4912514.5999999996</v>
          </cell>
          <cell r="E115">
            <v>99626</v>
          </cell>
          <cell r="F115">
            <v>5190000</v>
          </cell>
          <cell r="G115" t="str">
            <v>贷</v>
          </cell>
          <cell r="H115">
            <v>177859.4</v>
          </cell>
        </row>
        <row r="116">
          <cell r="A116" t="str">
            <v>153</v>
          </cell>
          <cell r="B116" t="str">
            <v>好的工贸(注)</v>
          </cell>
          <cell r="C116" t="str">
            <v>借</v>
          </cell>
          <cell r="D116">
            <v>18350584</v>
          </cell>
          <cell r="E116">
            <v>0</v>
          </cell>
          <cell r="F116">
            <v>0</v>
          </cell>
          <cell r="G116" t="str">
            <v>借</v>
          </cell>
          <cell r="H116">
            <v>18350584</v>
          </cell>
        </row>
        <row r="117">
          <cell r="A117" t="str">
            <v>154</v>
          </cell>
          <cell r="B117" t="str">
            <v>芙蓉路农贸市场</v>
          </cell>
          <cell r="C117" t="str">
            <v>借</v>
          </cell>
          <cell r="D117">
            <v>77111.5</v>
          </cell>
          <cell r="E117">
            <v>10792411.17</v>
          </cell>
          <cell r="F117">
            <v>0</v>
          </cell>
          <cell r="G117" t="str">
            <v>借</v>
          </cell>
          <cell r="H117">
            <v>10869522.67</v>
          </cell>
        </row>
        <row r="118">
          <cell r="A118" t="str">
            <v>155</v>
          </cell>
          <cell r="B118" t="str">
            <v>迎宾路储备地块</v>
          </cell>
          <cell r="C118" t="str">
            <v>借</v>
          </cell>
          <cell r="D118">
            <v>15548751.59</v>
          </cell>
          <cell r="E118">
            <v>7905530.8300000001</v>
          </cell>
          <cell r="F118">
            <v>0</v>
          </cell>
          <cell r="G118" t="str">
            <v>借</v>
          </cell>
          <cell r="H118">
            <v>23454282.420000002</v>
          </cell>
        </row>
        <row r="119">
          <cell r="A119" t="str">
            <v>156</v>
          </cell>
          <cell r="B119" t="str">
            <v>雄鹰科技</v>
          </cell>
          <cell r="C119" t="str">
            <v>借</v>
          </cell>
          <cell r="D119">
            <v>8643256.0199999996</v>
          </cell>
          <cell r="E119">
            <v>0</v>
          </cell>
          <cell r="F119">
            <v>9000000</v>
          </cell>
          <cell r="G119" t="str">
            <v>贷</v>
          </cell>
          <cell r="H119">
            <v>356743.98</v>
          </cell>
        </row>
        <row r="120">
          <cell r="A120" t="str">
            <v>157</v>
          </cell>
          <cell r="B120" t="str">
            <v>东常小区</v>
          </cell>
          <cell r="C120" t="str">
            <v>借</v>
          </cell>
          <cell r="D120">
            <v>270968173.72000003</v>
          </cell>
          <cell r="E120">
            <v>271182068.5</v>
          </cell>
          <cell r="F120">
            <v>286704053.72000003</v>
          </cell>
          <cell r="G120" t="str">
            <v>借</v>
          </cell>
          <cell r="H120">
            <v>255446188.5</v>
          </cell>
        </row>
        <row r="121">
          <cell r="A121" t="str">
            <v>158</v>
          </cell>
          <cell r="B121" t="str">
            <v>湘澳医药物流</v>
          </cell>
          <cell r="C121" t="str">
            <v>借</v>
          </cell>
          <cell r="D121">
            <v>14893960.439999999</v>
          </cell>
          <cell r="E121">
            <v>40941318.149999999</v>
          </cell>
          <cell r="F121">
            <v>0</v>
          </cell>
          <cell r="G121" t="str">
            <v>借</v>
          </cell>
          <cell r="H121">
            <v>55835278.590000004</v>
          </cell>
        </row>
        <row r="122">
          <cell r="A122" t="str">
            <v>159</v>
          </cell>
          <cell r="B122" t="str">
            <v>地利苑</v>
          </cell>
          <cell r="C122" t="str">
            <v>借</v>
          </cell>
          <cell r="D122">
            <v>23413894.309999999</v>
          </cell>
          <cell r="E122">
            <v>24</v>
          </cell>
          <cell r="F122">
            <v>0</v>
          </cell>
          <cell r="G122" t="str">
            <v>借</v>
          </cell>
          <cell r="H122">
            <v>23413918.309999999</v>
          </cell>
        </row>
        <row r="123">
          <cell r="A123" t="str">
            <v>160</v>
          </cell>
          <cell r="B123" t="str">
            <v>柳叶会展中心(市级)</v>
          </cell>
          <cell r="C123" t="str">
            <v>借</v>
          </cell>
          <cell r="D123">
            <v>20810527.940000001</v>
          </cell>
          <cell r="E123">
            <v>2435820.36</v>
          </cell>
          <cell r="F123">
            <v>0</v>
          </cell>
          <cell r="G123" t="str">
            <v>借</v>
          </cell>
          <cell r="H123">
            <v>23246348.300000001</v>
          </cell>
        </row>
        <row r="124">
          <cell r="A124" t="str">
            <v>161</v>
          </cell>
          <cell r="B124" t="str">
            <v>环通科技(零星补征)</v>
          </cell>
          <cell r="C124" t="str">
            <v>借</v>
          </cell>
          <cell r="D124">
            <v>353948.02</v>
          </cell>
          <cell r="E124">
            <v>3</v>
          </cell>
          <cell r="F124">
            <v>0</v>
          </cell>
          <cell r="G124" t="str">
            <v>借</v>
          </cell>
          <cell r="H124">
            <v>353951.02</v>
          </cell>
        </row>
        <row r="125">
          <cell r="A125" t="str">
            <v>162</v>
          </cell>
          <cell r="B125" t="str">
            <v>楠竹山农贸市场(补征)</v>
          </cell>
          <cell r="C125" t="str">
            <v>借</v>
          </cell>
          <cell r="D125">
            <v>471526.55</v>
          </cell>
          <cell r="E125">
            <v>0</v>
          </cell>
          <cell r="F125">
            <v>0</v>
          </cell>
          <cell r="G125" t="str">
            <v>借</v>
          </cell>
          <cell r="H125">
            <v>471526.55</v>
          </cell>
        </row>
        <row r="126">
          <cell r="A126" t="str">
            <v>163</v>
          </cell>
          <cell r="B126" t="str">
            <v>芙蓉路(兴广龙公司地块)</v>
          </cell>
          <cell r="C126" t="str">
            <v>借</v>
          </cell>
          <cell r="D126">
            <v>4359778.96</v>
          </cell>
          <cell r="E126">
            <v>0</v>
          </cell>
          <cell r="F126">
            <v>0</v>
          </cell>
          <cell r="G126" t="str">
            <v>借</v>
          </cell>
          <cell r="H126">
            <v>4359778.96</v>
          </cell>
        </row>
        <row r="127">
          <cell r="A127" t="str">
            <v>164</v>
          </cell>
          <cell r="B127" t="str">
            <v>江北名庐地块</v>
          </cell>
          <cell r="C127" t="str">
            <v>借</v>
          </cell>
          <cell r="D127">
            <v>2998023.78</v>
          </cell>
          <cell r="E127">
            <v>389794.2</v>
          </cell>
          <cell r="F127">
            <v>0</v>
          </cell>
          <cell r="G127" t="str">
            <v>借</v>
          </cell>
          <cell r="H127">
            <v>3387817.98</v>
          </cell>
        </row>
        <row r="128">
          <cell r="A128" t="str">
            <v>165</v>
          </cell>
          <cell r="B128" t="str">
            <v>内贸办三宗土地</v>
          </cell>
          <cell r="C128" t="str">
            <v>借</v>
          </cell>
          <cell r="D128">
            <v>2377477</v>
          </cell>
          <cell r="E128">
            <v>0</v>
          </cell>
          <cell r="F128">
            <v>0</v>
          </cell>
          <cell r="G128" t="str">
            <v>借</v>
          </cell>
          <cell r="H128">
            <v>2377477</v>
          </cell>
        </row>
        <row r="129">
          <cell r="A129" t="str">
            <v>167</v>
          </cell>
          <cell r="B129" t="str">
            <v>沙港天健地块</v>
          </cell>
          <cell r="C129" t="str">
            <v>借</v>
          </cell>
          <cell r="D129">
            <v>2972312.23</v>
          </cell>
          <cell r="E129">
            <v>0</v>
          </cell>
          <cell r="F129">
            <v>0</v>
          </cell>
          <cell r="G129" t="str">
            <v>借</v>
          </cell>
          <cell r="H129">
            <v>2972312.23</v>
          </cell>
        </row>
        <row r="130">
          <cell r="A130" t="str">
            <v>170</v>
          </cell>
          <cell r="B130" t="str">
            <v>城建投宅基地</v>
          </cell>
          <cell r="C130" t="str">
            <v>借</v>
          </cell>
          <cell r="D130">
            <v>649997.17000000004</v>
          </cell>
          <cell r="E130">
            <v>76080.53</v>
          </cell>
          <cell r="F130">
            <v>0</v>
          </cell>
          <cell r="G130" t="str">
            <v>借</v>
          </cell>
          <cell r="H130">
            <v>726077.7</v>
          </cell>
        </row>
        <row r="131">
          <cell r="A131" t="str">
            <v>171</v>
          </cell>
          <cell r="B131" t="str">
            <v>常德移动基站(11个)</v>
          </cell>
          <cell r="C131" t="str">
            <v>借</v>
          </cell>
          <cell r="D131">
            <v>481</v>
          </cell>
          <cell r="E131">
            <v>0</v>
          </cell>
          <cell r="F131">
            <v>0</v>
          </cell>
          <cell r="G131" t="str">
            <v>借</v>
          </cell>
          <cell r="H131">
            <v>481</v>
          </cell>
        </row>
        <row r="132">
          <cell r="A132" t="str">
            <v>172</v>
          </cell>
          <cell r="B132" t="str">
            <v>巨星灯泡厂</v>
          </cell>
          <cell r="C132" t="str">
            <v>借</v>
          </cell>
          <cell r="D132">
            <v>30214870</v>
          </cell>
          <cell r="E132">
            <v>0</v>
          </cell>
          <cell r="F132">
            <v>0</v>
          </cell>
          <cell r="G132" t="str">
            <v>借</v>
          </cell>
          <cell r="H132">
            <v>30214870</v>
          </cell>
        </row>
        <row r="133">
          <cell r="A133" t="str">
            <v>173</v>
          </cell>
          <cell r="B133" t="str">
            <v>煤炭公司周边地块(盐业仓库)</v>
          </cell>
          <cell r="C133" t="str">
            <v>借</v>
          </cell>
          <cell r="D133">
            <v>175200</v>
          </cell>
          <cell r="E133">
            <v>0</v>
          </cell>
          <cell r="F133">
            <v>0</v>
          </cell>
          <cell r="G133" t="str">
            <v>借</v>
          </cell>
          <cell r="H133">
            <v>175200</v>
          </cell>
        </row>
        <row r="134">
          <cell r="A134" t="str">
            <v>174</v>
          </cell>
          <cell r="B134" t="str">
            <v>武陵工业新区</v>
          </cell>
          <cell r="C134" t="str">
            <v>借</v>
          </cell>
          <cell r="D134">
            <v>46501.13</v>
          </cell>
          <cell r="E134">
            <v>1767.17</v>
          </cell>
          <cell r="F134">
            <v>0</v>
          </cell>
          <cell r="G134" t="str">
            <v>借</v>
          </cell>
          <cell r="H134">
            <v>48268.3</v>
          </cell>
        </row>
        <row r="135">
          <cell r="A135" t="str">
            <v>175</v>
          </cell>
          <cell r="B135" t="str">
            <v>紫东苑</v>
          </cell>
          <cell r="C135" t="str">
            <v>借</v>
          </cell>
          <cell r="D135">
            <v>213466238.34</v>
          </cell>
          <cell r="E135">
            <v>247534672.96000001</v>
          </cell>
          <cell r="F135">
            <v>287079631.64999998</v>
          </cell>
          <cell r="G135" t="str">
            <v>借</v>
          </cell>
          <cell r="H135">
            <v>173921279.65000001</v>
          </cell>
        </row>
        <row r="136">
          <cell r="A136" t="str">
            <v>176</v>
          </cell>
          <cell r="B136" t="str">
            <v>都市花园</v>
          </cell>
          <cell r="C136" t="str">
            <v>借</v>
          </cell>
          <cell r="D136">
            <v>4861200.03</v>
          </cell>
          <cell r="E136">
            <v>60000</v>
          </cell>
          <cell r="F136">
            <v>0</v>
          </cell>
          <cell r="G136" t="str">
            <v>借</v>
          </cell>
          <cell r="H136">
            <v>4921200.03</v>
          </cell>
        </row>
        <row r="137">
          <cell r="A137" t="str">
            <v>177</v>
          </cell>
          <cell r="B137" t="str">
            <v>富强小区</v>
          </cell>
          <cell r="C137" t="str">
            <v>借</v>
          </cell>
          <cell r="D137">
            <v>5298942.6900000004</v>
          </cell>
          <cell r="E137">
            <v>57008213.299999997</v>
          </cell>
          <cell r="F137">
            <v>0</v>
          </cell>
          <cell r="G137" t="str">
            <v>借</v>
          </cell>
          <cell r="H137">
            <v>62307155.990000002</v>
          </cell>
        </row>
        <row r="138">
          <cell r="A138" t="str">
            <v>178</v>
          </cell>
          <cell r="B138" t="str">
            <v>春腾台钳厂</v>
          </cell>
          <cell r="C138" t="str">
            <v>借</v>
          </cell>
          <cell r="D138">
            <v>454345.1</v>
          </cell>
          <cell r="E138">
            <v>53179.96</v>
          </cell>
          <cell r="F138">
            <v>0</v>
          </cell>
          <cell r="G138" t="str">
            <v>借</v>
          </cell>
          <cell r="H138">
            <v>507525.06</v>
          </cell>
        </row>
        <row r="139">
          <cell r="A139" t="str">
            <v>179</v>
          </cell>
          <cell r="B139" t="str">
            <v>育美小区</v>
          </cell>
          <cell r="C139" t="str">
            <v>借</v>
          </cell>
          <cell r="D139">
            <v>18520077.59</v>
          </cell>
          <cell r="E139">
            <v>148180</v>
          </cell>
          <cell r="F139">
            <v>0</v>
          </cell>
          <cell r="G139" t="str">
            <v>借</v>
          </cell>
          <cell r="H139">
            <v>18668257.59</v>
          </cell>
        </row>
        <row r="140">
          <cell r="A140" t="str">
            <v>180</v>
          </cell>
          <cell r="B140" t="str">
            <v>育智小区</v>
          </cell>
          <cell r="C140" t="str">
            <v>借</v>
          </cell>
          <cell r="D140">
            <v>13792878.779999999</v>
          </cell>
          <cell r="E140">
            <v>1614422.02</v>
          </cell>
          <cell r="F140">
            <v>0</v>
          </cell>
          <cell r="G140" t="str">
            <v>借</v>
          </cell>
          <cell r="H140">
            <v>15407300.800000001</v>
          </cell>
        </row>
        <row r="141">
          <cell r="A141" t="str">
            <v>181</v>
          </cell>
          <cell r="B141" t="str">
            <v>育英小区</v>
          </cell>
          <cell r="C141" t="str">
            <v>借</v>
          </cell>
          <cell r="D141">
            <v>32799038.600000001</v>
          </cell>
          <cell r="E141">
            <v>61238</v>
          </cell>
          <cell r="F141">
            <v>0</v>
          </cell>
          <cell r="G141" t="str">
            <v>借</v>
          </cell>
          <cell r="H141">
            <v>32860276.600000001</v>
          </cell>
        </row>
        <row r="142">
          <cell r="A142" t="str">
            <v>182</v>
          </cell>
          <cell r="B142" t="str">
            <v>育才小区</v>
          </cell>
          <cell r="C142" t="str">
            <v>借</v>
          </cell>
          <cell r="D142">
            <v>64595545.289999999</v>
          </cell>
          <cell r="E142">
            <v>7628176.2000000002</v>
          </cell>
          <cell r="F142">
            <v>0</v>
          </cell>
          <cell r="G142" t="str">
            <v>借</v>
          </cell>
          <cell r="H142">
            <v>72223721.489999995</v>
          </cell>
        </row>
        <row r="143">
          <cell r="A143" t="str">
            <v>183</v>
          </cell>
          <cell r="B143" t="str">
            <v>育德小区</v>
          </cell>
          <cell r="C143" t="str">
            <v>贷</v>
          </cell>
          <cell r="D143">
            <v>56254668.359999999</v>
          </cell>
          <cell r="E143">
            <v>0</v>
          </cell>
          <cell r="F143">
            <v>0</v>
          </cell>
          <cell r="G143" t="str">
            <v>贷</v>
          </cell>
          <cell r="H143">
            <v>56254668.359999999</v>
          </cell>
        </row>
        <row r="144">
          <cell r="A144" t="str">
            <v>184</v>
          </cell>
          <cell r="B144" t="str">
            <v>汇元花园</v>
          </cell>
          <cell r="C144" t="str">
            <v>借</v>
          </cell>
          <cell r="D144">
            <v>72451.5</v>
          </cell>
          <cell r="E144">
            <v>2753.36</v>
          </cell>
          <cell r="F144">
            <v>0</v>
          </cell>
          <cell r="G144" t="str">
            <v>借</v>
          </cell>
          <cell r="H144">
            <v>75204.86</v>
          </cell>
        </row>
        <row r="145">
          <cell r="A145" t="str">
            <v>185</v>
          </cell>
          <cell r="B145" t="str">
            <v>武陵公安分局</v>
          </cell>
          <cell r="C145" t="str">
            <v>借</v>
          </cell>
          <cell r="D145">
            <v>4984</v>
          </cell>
          <cell r="E145">
            <v>0</v>
          </cell>
          <cell r="F145">
            <v>0</v>
          </cell>
          <cell r="G145" t="str">
            <v>借</v>
          </cell>
          <cell r="H145">
            <v>4984</v>
          </cell>
        </row>
        <row r="146">
          <cell r="A146" t="str">
            <v>187</v>
          </cell>
          <cell r="B146" t="str">
            <v>紫薇花城</v>
          </cell>
          <cell r="C146" t="str">
            <v>借</v>
          </cell>
          <cell r="D146">
            <v>11016317.380000001</v>
          </cell>
          <cell r="E146">
            <v>0</v>
          </cell>
          <cell r="F146">
            <v>11010000</v>
          </cell>
          <cell r="G146" t="str">
            <v>借</v>
          </cell>
          <cell r="H146">
            <v>6317.38</v>
          </cell>
        </row>
        <row r="147">
          <cell r="A147" t="str">
            <v>188</v>
          </cell>
          <cell r="B147" t="str">
            <v>市锅检所</v>
          </cell>
          <cell r="C147" t="str">
            <v>借</v>
          </cell>
          <cell r="D147">
            <v>7020</v>
          </cell>
          <cell r="E147">
            <v>0</v>
          </cell>
          <cell r="F147">
            <v>0</v>
          </cell>
          <cell r="G147" t="str">
            <v>借</v>
          </cell>
          <cell r="H147">
            <v>7020</v>
          </cell>
        </row>
        <row r="148">
          <cell r="A148" t="str">
            <v>189</v>
          </cell>
          <cell r="B148" t="str">
            <v>宗利机械</v>
          </cell>
          <cell r="C148" t="str">
            <v>借</v>
          </cell>
          <cell r="D148">
            <v>2394584.06</v>
          </cell>
          <cell r="E148">
            <v>280280.09999999998</v>
          </cell>
          <cell r="F148">
            <v>0</v>
          </cell>
          <cell r="G148" t="str">
            <v>借</v>
          </cell>
          <cell r="H148">
            <v>2674864.16</v>
          </cell>
        </row>
        <row r="149">
          <cell r="A149" t="str">
            <v>190</v>
          </cell>
          <cell r="B149" t="str">
            <v>常烟迁建(11年—994号)</v>
          </cell>
          <cell r="C149" t="str">
            <v>贷</v>
          </cell>
          <cell r="D149">
            <v>354242376.67000002</v>
          </cell>
          <cell r="E149">
            <v>509461</v>
          </cell>
          <cell r="F149">
            <v>672033</v>
          </cell>
          <cell r="G149" t="str">
            <v>贷</v>
          </cell>
          <cell r="H149">
            <v>354404948.67000002</v>
          </cell>
        </row>
        <row r="150">
          <cell r="A150" t="str">
            <v>191</v>
          </cell>
          <cell r="B150" t="str">
            <v>常烟迁居(12年—96号)</v>
          </cell>
          <cell r="C150" t="str">
            <v>贷</v>
          </cell>
          <cell r="D150">
            <v>24828835.620000001</v>
          </cell>
          <cell r="E150">
            <v>468147</v>
          </cell>
          <cell r="F150">
            <v>0</v>
          </cell>
          <cell r="G150" t="str">
            <v>贷</v>
          </cell>
          <cell r="H150">
            <v>24360688.620000001</v>
          </cell>
        </row>
        <row r="151">
          <cell r="A151" t="str">
            <v>192</v>
          </cell>
          <cell r="B151" t="str">
            <v>增减挂钩11(常烟相邻)</v>
          </cell>
          <cell r="C151" t="str">
            <v>借</v>
          </cell>
          <cell r="D151">
            <v>28433739.829999998</v>
          </cell>
          <cell r="E151">
            <v>3333600.44</v>
          </cell>
          <cell r="F151">
            <v>138772</v>
          </cell>
          <cell r="G151" t="str">
            <v>借</v>
          </cell>
          <cell r="H151">
            <v>31628568.27</v>
          </cell>
        </row>
        <row r="152">
          <cell r="A152" t="str">
            <v>193</v>
          </cell>
          <cell r="B152" t="str">
            <v>常烟迁建(增减挂钩05、06)</v>
          </cell>
          <cell r="C152" t="str">
            <v>借</v>
          </cell>
          <cell r="D152">
            <v>106024469.45</v>
          </cell>
          <cell r="E152">
            <v>6592</v>
          </cell>
          <cell r="F152">
            <v>0</v>
          </cell>
          <cell r="G152" t="str">
            <v>借</v>
          </cell>
          <cell r="H152">
            <v>106031061.45</v>
          </cell>
        </row>
        <row r="153">
          <cell r="A153" t="str">
            <v>194</v>
          </cell>
          <cell r="B153" t="str">
            <v>常烟迁建(长庚北路)</v>
          </cell>
          <cell r="C153" t="str">
            <v>借</v>
          </cell>
          <cell r="D153">
            <v>3623999</v>
          </cell>
          <cell r="E153">
            <v>0</v>
          </cell>
          <cell r="F153">
            <v>0</v>
          </cell>
          <cell r="G153" t="str">
            <v>借</v>
          </cell>
          <cell r="H153">
            <v>3623999</v>
          </cell>
        </row>
        <row r="154">
          <cell r="A154" t="str">
            <v>195</v>
          </cell>
          <cell r="B154" t="str">
            <v>杨桥工业用地(2012第一批)</v>
          </cell>
          <cell r="C154" t="str">
            <v>借</v>
          </cell>
          <cell r="D154">
            <v>141631774.75</v>
          </cell>
          <cell r="E154">
            <v>17751991.600000001</v>
          </cell>
          <cell r="F154">
            <v>559269</v>
          </cell>
          <cell r="G154" t="str">
            <v>借</v>
          </cell>
          <cell r="H154">
            <v>158824497.34999999</v>
          </cell>
        </row>
        <row r="155">
          <cell r="A155" t="str">
            <v>196</v>
          </cell>
          <cell r="B155" t="str">
            <v>顺祥彩印包装</v>
          </cell>
          <cell r="C155" t="str">
            <v>借</v>
          </cell>
          <cell r="D155">
            <v>2020</v>
          </cell>
          <cell r="E155">
            <v>0</v>
          </cell>
          <cell r="F155">
            <v>0</v>
          </cell>
          <cell r="G155" t="str">
            <v>借</v>
          </cell>
          <cell r="H155">
            <v>2020</v>
          </cell>
        </row>
        <row r="156">
          <cell r="A156" t="str">
            <v>197</v>
          </cell>
          <cell r="B156" t="str">
            <v>光明五交化</v>
          </cell>
          <cell r="C156" t="str">
            <v>借</v>
          </cell>
          <cell r="D156">
            <v>3350</v>
          </cell>
          <cell r="E156">
            <v>0</v>
          </cell>
          <cell r="F156">
            <v>0</v>
          </cell>
          <cell r="G156" t="str">
            <v>借</v>
          </cell>
          <cell r="H156">
            <v>3350</v>
          </cell>
        </row>
        <row r="157">
          <cell r="A157" t="str">
            <v>198</v>
          </cell>
          <cell r="B157" t="str">
            <v>宏鑫机械制造</v>
          </cell>
          <cell r="C157" t="str">
            <v>借</v>
          </cell>
          <cell r="D157">
            <v>350</v>
          </cell>
          <cell r="E157">
            <v>0</v>
          </cell>
          <cell r="F157">
            <v>0</v>
          </cell>
          <cell r="G157" t="str">
            <v>借</v>
          </cell>
          <cell r="H157">
            <v>350</v>
          </cell>
        </row>
        <row r="158">
          <cell r="A158" t="str">
            <v>200</v>
          </cell>
          <cell r="B158" t="str">
            <v>沙港安置小区(07年&amp;10年)</v>
          </cell>
          <cell r="C158" t="str">
            <v>借</v>
          </cell>
          <cell r="D158">
            <v>4548403.88</v>
          </cell>
          <cell r="E158">
            <v>124764.02</v>
          </cell>
          <cell r="F158">
            <v>0</v>
          </cell>
          <cell r="G158" t="str">
            <v>借</v>
          </cell>
          <cell r="H158">
            <v>4673167.9000000004</v>
          </cell>
        </row>
        <row r="159">
          <cell r="A159" t="str">
            <v>201</v>
          </cell>
          <cell r="B159" t="str">
            <v>三闾(锦绣江南安置)小区</v>
          </cell>
          <cell r="C159" t="str">
            <v>借</v>
          </cell>
          <cell r="D159">
            <v>43850196.32</v>
          </cell>
          <cell r="E159">
            <v>20</v>
          </cell>
          <cell r="F159">
            <v>0</v>
          </cell>
          <cell r="G159" t="str">
            <v>借</v>
          </cell>
          <cell r="H159">
            <v>43850216.32</v>
          </cell>
        </row>
        <row r="160">
          <cell r="A160" t="str">
            <v>202</v>
          </cell>
          <cell r="B160" t="str">
            <v>富豪小区地块</v>
          </cell>
          <cell r="C160" t="str">
            <v>借</v>
          </cell>
          <cell r="D160">
            <v>3609020.62</v>
          </cell>
          <cell r="E160">
            <v>422426.85</v>
          </cell>
          <cell r="F160">
            <v>0</v>
          </cell>
          <cell r="G160" t="str">
            <v>借</v>
          </cell>
          <cell r="H160">
            <v>4031447.47</v>
          </cell>
        </row>
        <row r="161">
          <cell r="A161" t="str">
            <v>203</v>
          </cell>
          <cell r="B161" t="str">
            <v>南坪六组安置基地</v>
          </cell>
          <cell r="C161" t="str">
            <v>借</v>
          </cell>
          <cell r="D161">
            <v>10555354.109999999</v>
          </cell>
          <cell r="E161">
            <v>0</v>
          </cell>
          <cell r="F161">
            <v>0</v>
          </cell>
          <cell r="G161" t="str">
            <v>借</v>
          </cell>
          <cell r="H161">
            <v>10555354.109999999</v>
          </cell>
        </row>
        <row r="162">
          <cell r="A162" t="str">
            <v>204</v>
          </cell>
          <cell r="B162" t="str">
            <v>皂果安置小区</v>
          </cell>
          <cell r="C162" t="str">
            <v>借</v>
          </cell>
          <cell r="D162">
            <v>19758827.57</v>
          </cell>
          <cell r="E162">
            <v>0</v>
          </cell>
          <cell r="F162">
            <v>0</v>
          </cell>
          <cell r="G162" t="str">
            <v>借</v>
          </cell>
          <cell r="H162">
            <v>19758827.57</v>
          </cell>
        </row>
        <row r="163">
          <cell r="A163" t="str">
            <v>205</v>
          </cell>
          <cell r="B163" t="str">
            <v>南坪公寓安置A、B地块</v>
          </cell>
          <cell r="C163" t="str">
            <v>借</v>
          </cell>
          <cell r="D163">
            <v>8967239.9000000004</v>
          </cell>
          <cell r="E163">
            <v>0</v>
          </cell>
          <cell r="F163">
            <v>0</v>
          </cell>
          <cell r="G163" t="str">
            <v>借</v>
          </cell>
          <cell r="H163">
            <v>8967239.9000000004</v>
          </cell>
        </row>
        <row r="164">
          <cell r="A164" t="str">
            <v>206</v>
          </cell>
          <cell r="B164" t="str">
            <v>沙港五组安置基地(二期)</v>
          </cell>
          <cell r="C164" t="str">
            <v>借</v>
          </cell>
          <cell r="D164">
            <v>6343862.5800000001</v>
          </cell>
          <cell r="E164">
            <v>0</v>
          </cell>
          <cell r="F164">
            <v>0</v>
          </cell>
          <cell r="G164" t="str">
            <v>借</v>
          </cell>
          <cell r="H164">
            <v>6343862.5800000001</v>
          </cell>
        </row>
        <row r="165">
          <cell r="A165" t="str">
            <v>207</v>
          </cell>
          <cell r="B165" t="str">
            <v>高坪头安置基地</v>
          </cell>
          <cell r="C165" t="str">
            <v>借</v>
          </cell>
          <cell r="D165">
            <v>6839576.7000000002</v>
          </cell>
          <cell r="E165">
            <v>0</v>
          </cell>
          <cell r="F165">
            <v>0</v>
          </cell>
          <cell r="G165" t="str">
            <v>借</v>
          </cell>
          <cell r="H165">
            <v>6839576.7000000002</v>
          </cell>
        </row>
        <row r="166">
          <cell r="A166" t="str">
            <v>208</v>
          </cell>
          <cell r="B166" t="str">
            <v>南坪五组安置基地</v>
          </cell>
          <cell r="C166" t="str">
            <v>借</v>
          </cell>
          <cell r="D166">
            <v>748981.85</v>
          </cell>
          <cell r="E166">
            <v>0</v>
          </cell>
          <cell r="F166">
            <v>0</v>
          </cell>
          <cell r="G166" t="str">
            <v>借</v>
          </cell>
          <cell r="H166">
            <v>748981.85</v>
          </cell>
        </row>
        <row r="167">
          <cell r="A167" t="str">
            <v>209</v>
          </cell>
          <cell r="B167" t="str">
            <v>岩坪村多层公寓安置楼</v>
          </cell>
          <cell r="C167" t="str">
            <v>借</v>
          </cell>
          <cell r="D167">
            <v>3135705.92</v>
          </cell>
          <cell r="E167">
            <v>0</v>
          </cell>
          <cell r="F167">
            <v>0</v>
          </cell>
          <cell r="G167" t="str">
            <v>借</v>
          </cell>
          <cell r="H167">
            <v>3135705.92</v>
          </cell>
        </row>
        <row r="168">
          <cell r="A168" t="str">
            <v>210</v>
          </cell>
          <cell r="B168" t="str">
            <v>仙源公寓楼安置小区</v>
          </cell>
          <cell r="C168" t="str">
            <v>借</v>
          </cell>
          <cell r="D168">
            <v>2581684.4900000002</v>
          </cell>
          <cell r="E168">
            <v>3900</v>
          </cell>
          <cell r="F168">
            <v>0</v>
          </cell>
          <cell r="G168" t="str">
            <v>借</v>
          </cell>
          <cell r="H168">
            <v>2585584.4900000002</v>
          </cell>
        </row>
        <row r="169">
          <cell r="A169" t="str">
            <v>211</v>
          </cell>
          <cell r="B169" t="str">
            <v>金华清真宰场</v>
          </cell>
          <cell r="C169" t="str">
            <v>借</v>
          </cell>
          <cell r="D169">
            <v>3706714.06</v>
          </cell>
          <cell r="E169">
            <v>433861.64</v>
          </cell>
          <cell r="F169">
            <v>0</v>
          </cell>
          <cell r="G169" t="str">
            <v>借</v>
          </cell>
          <cell r="H169">
            <v>4140575.7</v>
          </cell>
        </row>
        <row r="170">
          <cell r="A170" t="str">
            <v>212</v>
          </cell>
          <cell r="B170" t="str">
            <v>皇木关公寓安置楼</v>
          </cell>
          <cell r="C170" t="str">
            <v>借</v>
          </cell>
          <cell r="D170">
            <v>855852.98</v>
          </cell>
          <cell r="E170">
            <v>0</v>
          </cell>
          <cell r="F170">
            <v>0</v>
          </cell>
          <cell r="G170" t="str">
            <v>借</v>
          </cell>
          <cell r="H170">
            <v>855852.98</v>
          </cell>
        </row>
        <row r="171">
          <cell r="A171" t="str">
            <v>213</v>
          </cell>
          <cell r="B171" t="str">
            <v>宇虹液化气站</v>
          </cell>
          <cell r="C171" t="str">
            <v>借</v>
          </cell>
          <cell r="D171">
            <v>2776109.19</v>
          </cell>
          <cell r="E171">
            <v>2892886.71</v>
          </cell>
          <cell r="F171">
            <v>2834497.95</v>
          </cell>
          <cell r="G171" t="str">
            <v>借</v>
          </cell>
          <cell r="H171">
            <v>2834497.95</v>
          </cell>
        </row>
        <row r="172">
          <cell r="A172" t="str">
            <v>214</v>
          </cell>
          <cell r="B172" t="str">
            <v>富园安置楼工程</v>
          </cell>
          <cell r="C172" t="str">
            <v>借</v>
          </cell>
          <cell r="D172">
            <v>5907084.3799999999</v>
          </cell>
          <cell r="E172">
            <v>0</v>
          </cell>
          <cell r="F172">
            <v>0</v>
          </cell>
          <cell r="G172" t="str">
            <v>借</v>
          </cell>
          <cell r="H172">
            <v>5907084.3799999999</v>
          </cell>
        </row>
        <row r="173">
          <cell r="A173" t="str">
            <v>215</v>
          </cell>
          <cell r="B173" t="str">
            <v>丁玲公园(江北名庐安置基地)</v>
          </cell>
          <cell r="C173" t="str">
            <v>借</v>
          </cell>
          <cell r="D173">
            <v>253821</v>
          </cell>
          <cell r="E173">
            <v>0</v>
          </cell>
          <cell r="F173">
            <v>0</v>
          </cell>
          <cell r="G173" t="str">
            <v>借</v>
          </cell>
          <cell r="H173">
            <v>253821</v>
          </cell>
        </row>
        <row r="174">
          <cell r="A174" t="str">
            <v>216</v>
          </cell>
          <cell r="B174" t="str">
            <v>安德小区(安置基地)</v>
          </cell>
          <cell r="C174" t="str">
            <v>借</v>
          </cell>
          <cell r="D174">
            <v>23812659.07</v>
          </cell>
          <cell r="E174">
            <v>2815066.24</v>
          </cell>
          <cell r="F174">
            <v>0</v>
          </cell>
          <cell r="G174" t="str">
            <v>借</v>
          </cell>
          <cell r="H174">
            <v>26627725.309999999</v>
          </cell>
        </row>
        <row r="175">
          <cell r="A175" t="str">
            <v>217</v>
          </cell>
          <cell r="B175" t="str">
            <v>安丰小区(安置基地)</v>
          </cell>
          <cell r="C175" t="str">
            <v>借</v>
          </cell>
          <cell r="D175">
            <v>18931116.079999998</v>
          </cell>
          <cell r="E175">
            <v>2259967.34</v>
          </cell>
          <cell r="F175">
            <v>0</v>
          </cell>
          <cell r="G175" t="str">
            <v>借</v>
          </cell>
          <cell r="H175">
            <v>21191083.420000002</v>
          </cell>
        </row>
        <row r="176">
          <cell r="A176" t="str">
            <v>218</v>
          </cell>
          <cell r="B176" t="str">
            <v>安全小区</v>
          </cell>
          <cell r="C176" t="str">
            <v>借</v>
          </cell>
          <cell r="D176">
            <v>39421678.109999999</v>
          </cell>
          <cell r="E176">
            <v>4685123.2699999996</v>
          </cell>
          <cell r="F176">
            <v>513777.9</v>
          </cell>
          <cell r="G176" t="str">
            <v>借</v>
          </cell>
          <cell r="H176">
            <v>43593023.479999997</v>
          </cell>
        </row>
        <row r="177">
          <cell r="A177" t="str">
            <v>219</v>
          </cell>
          <cell r="B177" t="str">
            <v>安福小区</v>
          </cell>
          <cell r="C177" t="str">
            <v>借</v>
          </cell>
          <cell r="D177">
            <v>7478695.1399999997</v>
          </cell>
          <cell r="E177">
            <v>954228.68</v>
          </cell>
          <cell r="F177">
            <v>0</v>
          </cell>
          <cell r="G177" t="str">
            <v>借</v>
          </cell>
          <cell r="H177">
            <v>8432923.8200000003</v>
          </cell>
        </row>
        <row r="178">
          <cell r="A178" t="str">
            <v>220</v>
          </cell>
          <cell r="B178" t="str">
            <v>安康小区</v>
          </cell>
          <cell r="C178" t="str">
            <v>借</v>
          </cell>
          <cell r="D178">
            <v>57884794.560000002</v>
          </cell>
          <cell r="E178">
            <v>7111532.29</v>
          </cell>
          <cell r="F178">
            <v>0</v>
          </cell>
          <cell r="G178" t="str">
            <v>借</v>
          </cell>
          <cell r="H178">
            <v>64996326.850000001</v>
          </cell>
        </row>
        <row r="179">
          <cell r="A179" t="str">
            <v>221</v>
          </cell>
          <cell r="B179" t="str">
            <v>文华小区</v>
          </cell>
          <cell r="C179" t="str">
            <v>借</v>
          </cell>
          <cell r="D179">
            <v>416484.63</v>
          </cell>
          <cell r="E179">
            <v>56054.13</v>
          </cell>
          <cell r="F179">
            <v>0</v>
          </cell>
          <cell r="G179" t="str">
            <v>借</v>
          </cell>
          <cell r="H179">
            <v>472538.76</v>
          </cell>
        </row>
        <row r="180">
          <cell r="A180" t="str">
            <v>222</v>
          </cell>
          <cell r="B180" t="str">
            <v>正大二期</v>
          </cell>
          <cell r="C180" t="str">
            <v>贷</v>
          </cell>
          <cell r="D180">
            <v>741313.2</v>
          </cell>
          <cell r="E180">
            <v>5000</v>
          </cell>
          <cell r="F180">
            <v>0</v>
          </cell>
          <cell r="G180" t="str">
            <v>贷</v>
          </cell>
          <cell r="H180">
            <v>736313.2</v>
          </cell>
        </row>
        <row r="181">
          <cell r="A181" t="str">
            <v>223</v>
          </cell>
          <cell r="B181" t="str">
            <v>前进A、B地块</v>
          </cell>
          <cell r="C181" t="str">
            <v>借</v>
          </cell>
          <cell r="D181">
            <v>5188601.68</v>
          </cell>
          <cell r="E181">
            <v>607312.89</v>
          </cell>
          <cell r="F181">
            <v>0</v>
          </cell>
          <cell r="G181" t="str">
            <v>借</v>
          </cell>
          <cell r="H181">
            <v>5795914.5700000003</v>
          </cell>
        </row>
        <row r="182">
          <cell r="A182" t="str">
            <v>224</v>
          </cell>
          <cell r="B182" t="str">
            <v>鸿云机械</v>
          </cell>
          <cell r="C182" t="str">
            <v>借</v>
          </cell>
          <cell r="D182">
            <v>194250.7</v>
          </cell>
          <cell r="E182">
            <v>22736.57</v>
          </cell>
          <cell r="F182">
            <v>0</v>
          </cell>
          <cell r="G182" t="str">
            <v>借</v>
          </cell>
          <cell r="H182">
            <v>216987.27</v>
          </cell>
        </row>
        <row r="183">
          <cell r="A183" t="str">
            <v>225</v>
          </cell>
          <cell r="B183" t="str">
            <v>创业地块</v>
          </cell>
          <cell r="C183" t="str">
            <v>贷</v>
          </cell>
          <cell r="D183">
            <v>719490.55</v>
          </cell>
          <cell r="E183">
            <v>0</v>
          </cell>
          <cell r="F183">
            <v>0</v>
          </cell>
          <cell r="G183" t="str">
            <v>贷</v>
          </cell>
          <cell r="H183">
            <v>719490.55</v>
          </cell>
        </row>
        <row r="184">
          <cell r="A184" t="str">
            <v>226</v>
          </cell>
          <cell r="B184" t="str">
            <v>富安苑</v>
          </cell>
          <cell r="C184" t="str">
            <v>借</v>
          </cell>
          <cell r="D184">
            <v>6155.27</v>
          </cell>
          <cell r="E184">
            <v>0</v>
          </cell>
          <cell r="F184">
            <v>0</v>
          </cell>
          <cell r="G184" t="str">
            <v>借</v>
          </cell>
          <cell r="H184">
            <v>6155.27</v>
          </cell>
        </row>
        <row r="185">
          <cell r="A185" t="str">
            <v>227</v>
          </cell>
          <cell r="B185" t="str">
            <v>柳城世纪</v>
          </cell>
          <cell r="C185" t="str">
            <v>借</v>
          </cell>
          <cell r="D185">
            <v>211747.24</v>
          </cell>
          <cell r="E185">
            <v>0</v>
          </cell>
          <cell r="F185">
            <v>0</v>
          </cell>
          <cell r="G185" t="str">
            <v>借</v>
          </cell>
          <cell r="H185">
            <v>211747.24</v>
          </cell>
        </row>
        <row r="186">
          <cell r="A186" t="str">
            <v>228</v>
          </cell>
          <cell r="B186" t="str">
            <v>八一机械厂</v>
          </cell>
          <cell r="C186" t="str">
            <v>借</v>
          </cell>
          <cell r="D186">
            <v>13516123.02</v>
          </cell>
          <cell r="E186">
            <v>1582028.45</v>
          </cell>
          <cell r="F186">
            <v>0</v>
          </cell>
          <cell r="G186" t="str">
            <v>借</v>
          </cell>
          <cell r="H186">
            <v>15098151.470000001</v>
          </cell>
        </row>
        <row r="187">
          <cell r="A187" t="str">
            <v>229</v>
          </cell>
          <cell r="B187" t="str">
            <v>壹德壹地块</v>
          </cell>
          <cell r="C187" t="str">
            <v>借</v>
          </cell>
          <cell r="D187">
            <v>10434353.01</v>
          </cell>
          <cell r="E187">
            <v>1221314.96</v>
          </cell>
          <cell r="F187">
            <v>0</v>
          </cell>
          <cell r="G187" t="str">
            <v>借</v>
          </cell>
          <cell r="H187">
            <v>11655667.970000001</v>
          </cell>
        </row>
        <row r="188">
          <cell r="A188" t="str">
            <v>230</v>
          </cell>
          <cell r="B188" t="str">
            <v>金和嘉园(华政实业)</v>
          </cell>
          <cell r="C188" t="str">
            <v>贷</v>
          </cell>
          <cell r="D188">
            <v>1142991.82</v>
          </cell>
          <cell r="E188">
            <v>0</v>
          </cell>
          <cell r="F188">
            <v>0</v>
          </cell>
          <cell r="G188" t="str">
            <v>贷</v>
          </cell>
          <cell r="H188">
            <v>1142991.82</v>
          </cell>
        </row>
        <row r="189">
          <cell r="A189" t="str">
            <v>231</v>
          </cell>
          <cell r="B189" t="str">
            <v>烟草公司宿舍(南区)</v>
          </cell>
          <cell r="C189" t="str">
            <v>借</v>
          </cell>
          <cell r="D189">
            <v>5077810</v>
          </cell>
          <cell r="E189">
            <v>0</v>
          </cell>
          <cell r="F189">
            <v>0</v>
          </cell>
          <cell r="G189" t="str">
            <v>借</v>
          </cell>
          <cell r="H189">
            <v>5077810</v>
          </cell>
        </row>
        <row r="190">
          <cell r="A190" t="str">
            <v>232</v>
          </cell>
          <cell r="B190" t="str">
            <v>常德市公安局(六号)</v>
          </cell>
          <cell r="C190" t="str">
            <v>贷</v>
          </cell>
          <cell r="D190">
            <v>15990000</v>
          </cell>
          <cell r="E190">
            <v>0</v>
          </cell>
          <cell r="F190">
            <v>0</v>
          </cell>
          <cell r="G190" t="str">
            <v>贷</v>
          </cell>
          <cell r="H190">
            <v>15990000</v>
          </cell>
        </row>
        <row r="191">
          <cell r="A191" t="str">
            <v>233</v>
          </cell>
          <cell r="B191" t="str">
            <v>高泗市化轻总公司</v>
          </cell>
          <cell r="C191" t="str">
            <v>借</v>
          </cell>
          <cell r="D191">
            <v>5131652.33</v>
          </cell>
          <cell r="E191">
            <v>291777.14</v>
          </cell>
          <cell r="F191">
            <v>0</v>
          </cell>
          <cell r="G191" t="str">
            <v>借</v>
          </cell>
          <cell r="H191">
            <v>5423429.4699999997</v>
          </cell>
        </row>
        <row r="192">
          <cell r="A192" t="str">
            <v>234</v>
          </cell>
          <cell r="B192" t="str">
            <v>华为小区</v>
          </cell>
          <cell r="C192" t="str">
            <v>借</v>
          </cell>
          <cell r="D192">
            <v>94670</v>
          </cell>
          <cell r="E192">
            <v>0</v>
          </cell>
          <cell r="F192">
            <v>0</v>
          </cell>
          <cell r="G192" t="str">
            <v>借</v>
          </cell>
          <cell r="H192">
            <v>94670</v>
          </cell>
        </row>
        <row r="193">
          <cell r="A193" t="str">
            <v>235</v>
          </cell>
          <cell r="B193" t="str">
            <v>东华小区地块</v>
          </cell>
          <cell r="C193" t="str">
            <v>借</v>
          </cell>
          <cell r="D193">
            <v>4864187.8600000003</v>
          </cell>
          <cell r="E193">
            <v>577512.29</v>
          </cell>
          <cell r="F193">
            <v>0</v>
          </cell>
          <cell r="G193" t="str">
            <v>借</v>
          </cell>
          <cell r="H193">
            <v>5441700.1500000004</v>
          </cell>
        </row>
        <row r="194">
          <cell r="A194" t="str">
            <v>236</v>
          </cell>
          <cell r="B194" t="str">
            <v>德佳物流</v>
          </cell>
          <cell r="C194" t="str">
            <v>借</v>
          </cell>
          <cell r="D194">
            <v>18715615.75</v>
          </cell>
          <cell r="E194">
            <v>2190616.1</v>
          </cell>
          <cell r="F194">
            <v>0</v>
          </cell>
          <cell r="G194" t="str">
            <v>借</v>
          </cell>
          <cell r="H194">
            <v>20906231.850000001</v>
          </cell>
        </row>
        <row r="195">
          <cell r="A195" t="str">
            <v>237</v>
          </cell>
          <cell r="B195" t="str">
            <v>东方绿舟</v>
          </cell>
          <cell r="C195" t="str">
            <v>借</v>
          </cell>
          <cell r="D195">
            <v>3457868.43</v>
          </cell>
          <cell r="E195">
            <v>404734.86</v>
          </cell>
          <cell r="F195">
            <v>0</v>
          </cell>
          <cell r="G195" t="str">
            <v>借</v>
          </cell>
          <cell r="H195">
            <v>3862603.29</v>
          </cell>
        </row>
        <row r="196">
          <cell r="A196" t="str">
            <v>238</v>
          </cell>
          <cell r="B196" t="str">
            <v>文理学院(成教院)</v>
          </cell>
          <cell r="C196" t="str">
            <v>借</v>
          </cell>
          <cell r="D196">
            <v>14032905</v>
          </cell>
          <cell r="E196">
            <v>0</v>
          </cell>
          <cell r="F196">
            <v>14930000</v>
          </cell>
          <cell r="G196" t="str">
            <v>贷</v>
          </cell>
          <cell r="H196">
            <v>897095</v>
          </cell>
        </row>
        <row r="197">
          <cell r="A197" t="str">
            <v>239</v>
          </cell>
          <cell r="B197" t="str">
            <v>正源小区2</v>
          </cell>
          <cell r="C197" t="str">
            <v>借</v>
          </cell>
          <cell r="D197">
            <v>29392</v>
          </cell>
          <cell r="E197">
            <v>2854.5</v>
          </cell>
          <cell r="F197">
            <v>0</v>
          </cell>
          <cell r="G197" t="str">
            <v>借</v>
          </cell>
          <cell r="H197">
            <v>32246.5</v>
          </cell>
        </row>
        <row r="198">
          <cell r="A198" t="str">
            <v>240</v>
          </cell>
          <cell r="B198" t="str">
            <v>柳叶会馆</v>
          </cell>
          <cell r="C198" t="str">
            <v>借</v>
          </cell>
          <cell r="D198">
            <v>5701748.4500000002</v>
          </cell>
          <cell r="E198">
            <v>728787.35</v>
          </cell>
          <cell r="F198">
            <v>0</v>
          </cell>
          <cell r="G198" t="str">
            <v>借</v>
          </cell>
          <cell r="H198">
            <v>6430535.7999999998</v>
          </cell>
        </row>
        <row r="199">
          <cell r="A199" t="str">
            <v>241</v>
          </cell>
          <cell r="B199" t="str">
            <v>市钢窗厂</v>
          </cell>
          <cell r="C199" t="str">
            <v>借</v>
          </cell>
          <cell r="D199">
            <v>2573507</v>
          </cell>
          <cell r="E199">
            <v>4374269.5</v>
          </cell>
          <cell r="F199">
            <v>6943576.5</v>
          </cell>
          <cell r="G199" t="str">
            <v>借</v>
          </cell>
          <cell r="H199">
            <v>4200</v>
          </cell>
        </row>
        <row r="200">
          <cell r="A200" t="str">
            <v>242</v>
          </cell>
          <cell r="B200" t="str">
            <v>瓶盖厂王一新</v>
          </cell>
          <cell r="C200" t="str">
            <v>借</v>
          </cell>
          <cell r="D200">
            <v>13401957</v>
          </cell>
          <cell r="E200">
            <v>1568665.6000000001</v>
          </cell>
          <cell r="F200">
            <v>0</v>
          </cell>
          <cell r="G200" t="str">
            <v>借</v>
          </cell>
          <cell r="H200">
            <v>14970622.6</v>
          </cell>
        </row>
        <row r="201">
          <cell r="A201" t="str">
            <v>243</v>
          </cell>
          <cell r="B201" t="str">
            <v>宏户葡萄加工厂</v>
          </cell>
          <cell r="C201" t="str">
            <v>借</v>
          </cell>
          <cell r="D201">
            <v>7891295.9299999997</v>
          </cell>
          <cell r="E201">
            <v>923656.48</v>
          </cell>
          <cell r="F201">
            <v>0</v>
          </cell>
          <cell r="G201" t="str">
            <v>借</v>
          </cell>
          <cell r="H201">
            <v>8814952.4100000001</v>
          </cell>
        </row>
        <row r="202">
          <cell r="A202" t="str">
            <v>244</v>
          </cell>
          <cell r="B202" t="str">
            <v>时代地块</v>
          </cell>
          <cell r="C202" t="str">
            <v>借</v>
          </cell>
          <cell r="D202">
            <v>4138489.27</v>
          </cell>
          <cell r="E202">
            <v>555528.13</v>
          </cell>
          <cell r="F202">
            <v>0</v>
          </cell>
          <cell r="G202" t="str">
            <v>借</v>
          </cell>
          <cell r="H202">
            <v>4694017.4000000004</v>
          </cell>
        </row>
        <row r="203">
          <cell r="A203" t="str">
            <v>245</v>
          </cell>
          <cell r="B203" t="str">
            <v>柳叶穿紫地块</v>
          </cell>
          <cell r="C203" t="str">
            <v>借</v>
          </cell>
          <cell r="D203">
            <v>8404082.8300000001</v>
          </cell>
          <cell r="E203">
            <v>1196851.1499999999</v>
          </cell>
          <cell r="F203">
            <v>0</v>
          </cell>
          <cell r="G203" t="str">
            <v>借</v>
          </cell>
          <cell r="H203">
            <v>9600933.9800000004</v>
          </cell>
        </row>
        <row r="204">
          <cell r="A204" t="str">
            <v>246</v>
          </cell>
          <cell r="B204" t="str">
            <v>远岸秋沙</v>
          </cell>
          <cell r="C204" t="str">
            <v>借</v>
          </cell>
          <cell r="D204">
            <v>1936022.68</v>
          </cell>
          <cell r="E204">
            <v>326234.98</v>
          </cell>
          <cell r="F204">
            <v>0</v>
          </cell>
          <cell r="G204" t="str">
            <v>借</v>
          </cell>
          <cell r="H204">
            <v>2262257.66</v>
          </cell>
        </row>
        <row r="205">
          <cell r="A205" t="str">
            <v>247</v>
          </cell>
          <cell r="B205" t="str">
            <v>竹根潭商业广场</v>
          </cell>
          <cell r="C205" t="str">
            <v>贷</v>
          </cell>
          <cell r="D205">
            <v>69916154.709999993</v>
          </cell>
          <cell r="E205">
            <v>0</v>
          </cell>
          <cell r="F205">
            <v>0</v>
          </cell>
          <cell r="G205" t="str">
            <v>贷</v>
          </cell>
          <cell r="H205">
            <v>69916154.709999993</v>
          </cell>
        </row>
        <row r="206">
          <cell r="A206" t="str">
            <v>248</v>
          </cell>
          <cell r="B206" t="str">
            <v>中亿实业有限公司</v>
          </cell>
          <cell r="C206" t="str">
            <v>贷</v>
          </cell>
          <cell r="D206">
            <v>239912</v>
          </cell>
          <cell r="E206">
            <v>0</v>
          </cell>
          <cell r="F206">
            <v>0</v>
          </cell>
          <cell r="G206" t="str">
            <v>贷</v>
          </cell>
          <cell r="H206">
            <v>239912</v>
          </cell>
        </row>
        <row r="207">
          <cell r="A207" t="str">
            <v>249</v>
          </cell>
          <cell r="B207" t="str">
            <v>湘北建材地块</v>
          </cell>
          <cell r="C207" t="str">
            <v>借</v>
          </cell>
          <cell r="D207">
            <v>5277.53</v>
          </cell>
          <cell r="E207">
            <v>0</v>
          </cell>
          <cell r="F207">
            <v>0</v>
          </cell>
          <cell r="G207" t="str">
            <v>借</v>
          </cell>
          <cell r="H207">
            <v>5277.53</v>
          </cell>
        </row>
        <row r="208">
          <cell r="A208" t="str">
            <v>250</v>
          </cell>
          <cell r="B208" t="str">
            <v>德发花园</v>
          </cell>
          <cell r="C208" t="str">
            <v>借</v>
          </cell>
          <cell r="D208">
            <v>4964972.32</v>
          </cell>
          <cell r="E208">
            <v>0</v>
          </cell>
          <cell r="F208">
            <v>4500000</v>
          </cell>
          <cell r="G208" t="str">
            <v>借</v>
          </cell>
          <cell r="H208">
            <v>464972.32</v>
          </cell>
        </row>
        <row r="209">
          <cell r="A209" t="str">
            <v>251</v>
          </cell>
          <cell r="B209" t="str">
            <v>白马湖、乌龙港北区项目</v>
          </cell>
          <cell r="C209" t="str">
            <v>借</v>
          </cell>
          <cell r="D209">
            <v>116680183.36</v>
          </cell>
          <cell r="E209">
            <v>0</v>
          </cell>
          <cell r="F209">
            <v>0</v>
          </cell>
          <cell r="G209" t="str">
            <v>借</v>
          </cell>
          <cell r="H209">
            <v>116680183.36</v>
          </cell>
        </row>
        <row r="210">
          <cell r="A210" t="str">
            <v>252</v>
          </cell>
          <cell r="B210" t="str">
            <v>棉麻仓库</v>
          </cell>
          <cell r="C210" t="str">
            <v>借</v>
          </cell>
          <cell r="D210">
            <v>6938887.2800000003</v>
          </cell>
          <cell r="E210">
            <v>812179.43</v>
          </cell>
          <cell r="F210">
            <v>0</v>
          </cell>
          <cell r="G210" t="str">
            <v>借</v>
          </cell>
          <cell r="H210">
            <v>7751066.71</v>
          </cell>
        </row>
        <row r="211">
          <cell r="A211" t="str">
            <v>254</v>
          </cell>
          <cell r="B211" t="str">
            <v>万昌小区</v>
          </cell>
          <cell r="C211" t="str">
            <v>借</v>
          </cell>
          <cell r="D211">
            <v>122663.5</v>
          </cell>
          <cell r="E211">
            <v>14357.47</v>
          </cell>
          <cell r="F211">
            <v>0</v>
          </cell>
          <cell r="G211" t="str">
            <v>借</v>
          </cell>
          <cell r="H211">
            <v>137020.97</v>
          </cell>
        </row>
        <row r="212">
          <cell r="A212" t="str">
            <v>255</v>
          </cell>
          <cell r="B212" t="str">
            <v>金和嘉园</v>
          </cell>
          <cell r="C212" t="str">
            <v>借</v>
          </cell>
          <cell r="D212">
            <v>132762</v>
          </cell>
          <cell r="E212">
            <v>86442</v>
          </cell>
          <cell r="F212">
            <v>0</v>
          </cell>
          <cell r="G212" t="str">
            <v>借</v>
          </cell>
          <cell r="H212">
            <v>219204</v>
          </cell>
        </row>
        <row r="213">
          <cell r="A213" t="str">
            <v>256</v>
          </cell>
          <cell r="B213" t="str">
            <v>白马湖中学(六号)</v>
          </cell>
          <cell r="C213" t="str">
            <v>借</v>
          </cell>
          <cell r="D213">
            <v>73200</v>
          </cell>
          <cell r="E213">
            <v>0</v>
          </cell>
          <cell r="F213">
            <v>0</v>
          </cell>
          <cell r="G213" t="str">
            <v>借</v>
          </cell>
          <cell r="H213">
            <v>73200</v>
          </cell>
        </row>
        <row r="214">
          <cell r="A214" t="str">
            <v>257</v>
          </cell>
          <cell r="B214" t="str">
            <v>特种养殖场</v>
          </cell>
          <cell r="C214" t="str">
            <v>借</v>
          </cell>
          <cell r="D214">
            <v>2893148.88</v>
          </cell>
          <cell r="E214">
            <v>338635.83</v>
          </cell>
          <cell r="F214">
            <v>0</v>
          </cell>
          <cell r="G214" t="str">
            <v>借</v>
          </cell>
          <cell r="H214">
            <v>3231784.71</v>
          </cell>
        </row>
        <row r="215">
          <cell r="A215" t="str">
            <v>258</v>
          </cell>
          <cell r="B215" t="str">
            <v>和生源养老公寓</v>
          </cell>
          <cell r="C215" t="str">
            <v>借</v>
          </cell>
          <cell r="D215">
            <v>190869.76000000001</v>
          </cell>
          <cell r="E215">
            <v>0</v>
          </cell>
          <cell r="F215">
            <v>0</v>
          </cell>
          <cell r="G215" t="str">
            <v>借</v>
          </cell>
          <cell r="H215">
            <v>190869.76000000001</v>
          </cell>
        </row>
        <row r="216">
          <cell r="A216" t="str">
            <v>259</v>
          </cell>
          <cell r="B216" t="str">
            <v>先征后转项目</v>
          </cell>
          <cell r="C216" t="str">
            <v>借</v>
          </cell>
          <cell r="D216">
            <v>845200</v>
          </cell>
          <cell r="E216">
            <v>0</v>
          </cell>
          <cell r="F216">
            <v>0</v>
          </cell>
          <cell r="G216" t="str">
            <v>借</v>
          </cell>
          <cell r="H216">
            <v>845200</v>
          </cell>
        </row>
        <row r="217">
          <cell r="A217" t="str">
            <v>260</v>
          </cell>
          <cell r="B217" t="str">
            <v>沾天湖开发用地</v>
          </cell>
          <cell r="C217" t="str">
            <v>借</v>
          </cell>
          <cell r="D217">
            <v>1690185.7</v>
          </cell>
          <cell r="E217">
            <v>0</v>
          </cell>
          <cell r="F217">
            <v>0</v>
          </cell>
          <cell r="G217" t="str">
            <v>借</v>
          </cell>
          <cell r="H217">
            <v>1690185.7</v>
          </cell>
        </row>
        <row r="218">
          <cell r="A218" t="str">
            <v>261</v>
          </cell>
          <cell r="B218" t="str">
            <v>万金障水利综合治理项目</v>
          </cell>
          <cell r="C218" t="str">
            <v>借</v>
          </cell>
          <cell r="D218">
            <v>480015.5</v>
          </cell>
          <cell r="E218">
            <v>0</v>
          </cell>
          <cell r="F218">
            <v>0</v>
          </cell>
          <cell r="G218" t="str">
            <v>借</v>
          </cell>
          <cell r="H218">
            <v>480015.5</v>
          </cell>
        </row>
        <row r="219">
          <cell r="A219" t="str">
            <v>262</v>
          </cell>
          <cell r="B219" t="str">
            <v>工业园珠峰包装</v>
          </cell>
          <cell r="C219" t="str">
            <v>借</v>
          </cell>
          <cell r="D219">
            <v>3722472</v>
          </cell>
          <cell r="E219">
            <v>0</v>
          </cell>
          <cell r="F219">
            <v>0</v>
          </cell>
          <cell r="G219" t="str">
            <v>借</v>
          </cell>
          <cell r="H219">
            <v>3722472</v>
          </cell>
        </row>
        <row r="220">
          <cell r="A220" t="str">
            <v>263</v>
          </cell>
          <cell r="B220" t="str">
            <v>工业园天马电器</v>
          </cell>
          <cell r="C220" t="str">
            <v>借</v>
          </cell>
          <cell r="D220">
            <v>7918292.8399999999</v>
          </cell>
          <cell r="E220">
            <v>0</v>
          </cell>
          <cell r="F220">
            <v>0</v>
          </cell>
          <cell r="G220" t="str">
            <v>借</v>
          </cell>
          <cell r="H220">
            <v>7918292.8399999999</v>
          </cell>
        </row>
        <row r="221">
          <cell r="A221" t="str">
            <v>264</v>
          </cell>
          <cell r="B221" t="str">
            <v>工业园金雁公司</v>
          </cell>
          <cell r="C221" t="str">
            <v>借</v>
          </cell>
          <cell r="D221">
            <v>6411149</v>
          </cell>
          <cell r="E221">
            <v>0</v>
          </cell>
          <cell r="F221">
            <v>0</v>
          </cell>
          <cell r="G221" t="str">
            <v>借</v>
          </cell>
          <cell r="H221">
            <v>6411149</v>
          </cell>
        </row>
        <row r="222">
          <cell r="A222" t="str">
            <v>265</v>
          </cell>
          <cell r="B222" t="str">
            <v>沥青厂地块</v>
          </cell>
          <cell r="C222" t="str">
            <v>借</v>
          </cell>
          <cell r="D222">
            <v>17866</v>
          </cell>
          <cell r="E222">
            <v>1735.12</v>
          </cell>
          <cell r="F222">
            <v>0</v>
          </cell>
          <cell r="G222" t="str">
            <v>借</v>
          </cell>
          <cell r="H222">
            <v>19601.12</v>
          </cell>
        </row>
        <row r="223">
          <cell r="A223" t="str">
            <v>266</v>
          </cell>
          <cell r="B223" t="str">
            <v>东郊地块</v>
          </cell>
          <cell r="C223" t="str">
            <v>借</v>
          </cell>
          <cell r="D223">
            <v>4526</v>
          </cell>
          <cell r="E223">
            <v>0</v>
          </cell>
          <cell r="F223">
            <v>0</v>
          </cell>
          <cell r="G223" t="str">
            <v>借</v>
          </cell>
          <cell r="H223">
            <v>4526</v>
          </cell>
        </row>
        <row r="224">
          <cell r="A224" t="str">
            <v>268</v>
          </cell>
          <cell r="B224" t="str">
            <v>嘉利包装(12年工业园)</v>
          </cell>
          <cell r="C224" t="str">
            <v>借</v>
          </cell>
          <cell r="D224">
            <v>2406867.66</v>
          </cell>
          <cell r="E224">
            <v>233529.55</v>
          </cell>
          <cell r="F224">
            <v>0</v>
          </cell>
          <cell r="G224" t="str">
            <v>借</v>
          </cell>
          <cell r="H224">
            <v>2640397.21</v>
          </cell>
        </row>
        <row r="225">
          <cell r="A225" t="str">
            <v>270</v>
          </cell>
          <cell r="B225" t="str">
            <v>经投德山砂场</v>
          </cell>
          <cell r="C225" t="str">
            <v>借</v>
          </cell>
          <cell r="D225">
            <v>523629.4</v>
          </cell>
          <cell r="E225">
            <v>0</v>
          </cell>
          <cell r="F225">
            <v>0</v>
          </cell>
          <cell r="G225" t="str">
            <v>借</v>
          </cell>
          <cell r="H225">
            <v>523629.4</v>
          </cell>
        </row>
        <row r="226">
          <cell r="A226" t="str">
            <v>271</v>
          </cell>
          <cell r="B226" t="str">
            <v>乐福小区</v>
          </cell>
          <cell r="C226" t="str">
            <v>借</v>
          </cell>
          <cell r="D226">
            <v>4724328.12</v>
          </cell>
          <cell r="E226">
            <v>556418.81000000006</v>
          </cell>
          <cell r="F226">
            <v>0</v>
          </cell>
          <cell r="G226" t="str">
            <v>借</v>
          </cell>
          <cell r="H226">
            <v>5280746.93</v>
          </cell>
        </row>
        <row r="227">
          <cell r="A227" t="str">
            <v>272</v>
          </cell>
          <cell r="B227" t="str">
            <v>新国线旅游</v>
          </cell>
          <cell r="C227" t="str">
            <v>借</v>
          </cell>
          <cell r="D227">
            <v>15203009.6</v>
          </cell>
          <cell r="E227">
            <v>2560975.5699999998</v>
          </cell>
          <cell r="F227">
            <v>0</v>
          </cell>
          <cell r="G227" t="str">
            <v>借</v>
          </cell>
          <cell r="H227">
            <v>17763985.170000002</v>
          </cell>
        </row>
        <row r="228">
          <cell r="A228" t="str">
            <v>273</v>
          </cell>
          <cell r="B228" t="str">
            <v>高坪头加油站</v>
          </cell>
          <cell r="C228" t="str">
            <v>借</v>
          </cell>
          <cell r="D228">
            <v>61822</v>
          </cell>
          <cell r="E228">
            <v>0</v>
          </cell>
          <cell r="F228">
            <v>0</v>
          </cell>
          <cell r="G228" t="str">
            <v>借</v>
          </cell>
          <cell r="H228">
            <v>61822</v>
          </cell>
        </row>
        <row r="229">
          <cell r="A229" t="str">
            <v>274</v>
          </cell>
          <cell r="B229" t="str">
            <v>市电影公司(待定)</v>
          </cell>
          <cell r="C229" t="str">
            <v>借</v>
          </cell>
          <cell r="D229">
            <v>5000</v>
          </cell>
          <cell r="E229">
            <v>0</v>
          </cell>
          <cell r="F229">
            <v>0</v>
          </cell>
          <cell r="G229" t="str">
            <v>借</v>
          </cell>
          <cell r="H229">
            <v>5000</v>
          </cell>
        </row>
        <row r="230">
          <cell r="A230" t="str">
            <v>275</v>
          </cell>
          <cell r="B230" t="str">
            <v>环卫西所</v>
          </cell>
          <cell r="C230" t="str">
            <v>借</v>
          </cell>
          <cell r="D230">
            <v>690000</v>
          </cell>
          <cell r="E230">
            <v>0</v>
          </cell>
          <cell r="F230">
            <v>0</v>
          </cell>
          <cell r="G230" t="str">
            <v>借</v>
          </cell>
          <cell r="H230">
            <v>690000</v>
          </cell>
        </row>
        <row r="231">
          <cell r="A231" t="str">
            <v>276</v>
          </cell>
          <cell r="B231" t="str">
            <v>常德移动通信中心</v>
          </cell>
          <cell r="C231" t="str">
            <v>借</v>
          </cell>
          <cell r="D231">
            <v>6461847.9900000002</v>
          </cell>
          <cell r="E231">
            <v>756343.18</v>
          </cell>
          <cell r="F231">
            <v>0</v>
          </cell>
          <cell r="G231" t="str">
            <v>借</v>
          </cell>
          <cell r="H231">
            <v>7218191.1699999999</v>
          </cell>
        </row>
        <row r="232">
          <cell r="A232" t="str">
            <v>278</v>
          </cell>
          <cell r="B232" t="str">
            <v>朗北油气站</v>
          </cell>
          <cell r="C232" t="str">
            <v>借</v>
          </cell>
          <cell r="D232">
            <v>1415298.15</v>
          </cell>
          <cell r="E232">
            <v>12955.11</v>
          </cell>
          <cell r="F232">
            <v>1500000</v>
          </cell>
          <cell r="G232" t="str">
            <v>贷</v>
          </cell>
          <cell r="H232">
            <v>71746.740000000005</v>
          </cell>
        </row>
        <row r="233">
          <cell r="A233" t="str">
            <v>279</v>
          </cell>
          <cell r="B233" t="str">
            <v>市建勘院(六号)</v>
          </cell>
          <cell r="C233" t="str">
            <v>贷</v>
          </cell>
          <cell r="D233">
            <v>3647400</v>
          </cell>
          <cell r="E233">
            <v>0</v>
          </cell>
          <cell r="F233">
            <v>0</v>
          </cell>
          <cell r="G233" t="str">
            <v>贷</v>
          </cell>
          <cell r="H233">
            <v>3647400</v>
          </cell>
        </row>
        <row r="234">
          <cell r="A234" t="str">
            <v>282</v>
          </cell>
          <cell r="B234" t="str">
            <v>东常高速配套工区</v>
          </cell>
          <cell r="C234" t="str">
            <v>借</v>
          </cell>
          <cell r="D234">
            <v>654224.74</v>
          </cell>
          <cell r="E234">
            <v>0</v>
          </cell>
          <cell r="F234">
            <v>0</v>
          </cell>
          <cell r="G234" t="str">
            <v>借</v>
          </cell>
          <cell r="H234">
            <v>654224.74</v>
          </cell>
        </row>
        <row r="235">
          <cell r="A235" t="str">
            <v>283</v>
          </cell>
          <cell r="B235" t="str">
            <v>戴家岗安置小区</v>
          </cell>
          <cell r="C235" t="str">
            <v>借</v>
          </cell>
          <cell r="D235">
            <v>4815673.51</v>
          </cell>
          <cell r="E235">
            <v>0</v>
          </cell>
          <cell r="F235">
            <v>0</v>
          </cell>
          <cell r="G235" t="str">
            <v>借</v>
          </cell>
          <cell r="H235">
            <v>4815673.51</v>
          </cell>
        </row>
        <row r="236">
          <cell r="A236" t="str">
            <v>284</v>
          </cell>
          <cell r="B236" t="str">
            <v>交警一大队旧院(含补征)</v>
          </cell>
          <cell r="C236" t="str">
            <v>借</v>
          </cell>
          <cell r="D236">
            <v>7488217</v>
          </cell>
          <cell r="E236">
            <v>5000</v>
          </cell>
          <cell r="F236">
            <v>7500000</v>
          </cell>
          <cell r="G236" t="str">
            <v>贷</v>
          </cell>
          <cell r="H236">
            <v>6783</v>
          </cell>
        </row>
        <row r="237">
          <cell r="A237" t="str">
            <v>285</v>
          </cell>
          <cell r="B237" t="str">
            <v>新金丹路</v>
          </cell>
          <cell r="C237" t="str">
            <v>借</v>
          </cell>
          <cell r="D237">
            <v>10937384.449999999</v>
          </cell>
          <cell r="E237">
            <v>1280193.55</v>
          </cell>
          <cell r="F237">
            <v>0</v>
          </cell>
          <cell r="G237" t="str">
            <v>借</v>
          </cell>
          <cell r="H237">
            <v>12217578</v>
          </cell>
        </row>
        <row r="238">
          <cell r="A238" t="str">
            <v>286</v>
          </cell>
          <cell r="B238" t="str">
            <v>致华园(经投)</v>
          </cell>
          <cell r="C238" t="str">
            <v>借</v>
          </cell>
          <cell r="D238">
            <v>127354.5</v>
          </cell>
          <cell r="E238">
            <v>14906.52</v>
          </cell>
          <cell r="F238">
            <v>0</v>
          </cell>
          <cell r="G238" t="str">
            <v>借</v>
          </cell>
          <cell r="H238">
            <v>142261.01999999999</v>
          </cell>
        </row>
        <row r="239">
          <cell r="A239" t="str">
            <v>287</v>
          </cell>
          <cell r="B239" t="str">
            <v>华湘汽修</v>
          </cell>
          <cell r="C239" t="str">
            <v>借</v>
          </cell>
          <cell r="D239">
            <v>1356067.62</v>
          </cell>
          <cell r="E239">
            <v>5802325.4800000004</v>
          </cell>
          <cell r="F239">
            <v>7158393.0999999996</v>
          </cell>
          <cell r="G239" t="str">
            <v>平</v>
          </cell>
          <cell r="H239">
            <v>0</v>
          </cell>
        </row>
        <row r="240">
          <cell r="A240" t="str">
            <v>288</v>
          </cell>
          <cell r="B240" t="str">
            <v>烟叶技术中心</v>
          </cell>
          <cell r="C240" t="str">
            <v>借</v>
          </cell>
          <cell r="D240">
            <v>60000</v>
          </cell>
          <cell r="E240">
            <v>5827.08</v>
          </cell>
          <cell r="F240">
            <v>0</v>
          </cell>
          <cell r="G240" t="str">
            <v>借</v>
          </cell>
          <cell r="H240">
            <v>65827.08</v>
          </cell>
        </row>
        <row r="241">
          <cell r="A241" t="str">
            <v>289</v>
          </cell>
          <cell r="B241" t="str">
            <v>武监生活基地</v>
          </cell>
          <cell r="C241" t="str">
            <v>贷</v>
          </cell>
          <cell r="D241">
            <v>49906522</v>
          </cell>
          <cell r="E241">
            <v>0</v>
          </cell>
          <cell r="F241">
            <v>0</v>
          </cell>
          <cell r="G241" t="str">
            <v>贷</v>
          </cell>
          <cell r="H241">
            <v>49906522</v>
          </cell>
        </row>
        <row r="242">
          <cell r="A242" t="str">
            <v>290</v>
          </cell>
          <cell r="B242" t="str">
            <v>中小企业发展基地</v>
          </cell>
          <cell r="C242" t="str">
            <v>借</v>
          </cell>
          <cell r="D242">
            <v>45761398.509999998</v>
          </cell>
          <cell r="E242">
            <v>2303677.31</v>
          </cell>
          <cell r="F242">
            <v>15420000</v>
          </cell>
          <cell r="G242" t="str">
            <v>借</v>
          </cell>
          <cell r="H242">
            <v>32645075.82</v>
          </cell>
        </row>
        <row r="243">
          <cell r="A243" t="str">
            <v>291</v>
          </cell>
          <cell r="B243" t="str">
            <v>农产品物流(13年)</v>
          </cell>
          <cell r="C243" t="str">
            <v>借</v>
          </cell>
          <cell r="D243">
            <v>64281318.649999999</v>
          </cell>
          <cell r="E243">
            <v>6008131.8399999999</v>
          </cell>
          <cell r="F243">
            <v>49980000</v>
          </cell>
          <cell r="G243" t="str">
            <v>借</v>
          </cell>
          <cell r="H243">
            <v>20309450.489999998</v>
          </cell>
        </row>
        <row r="244">
          <cell r="A244" t="str">
            <v>292</v>
          </cell>
          <cell r="B244" t="str">
            <v>唐家溶农贸市场</v>
          </cell>
          <cell r="C244" t="str">
            <v>借</v>
          </cell>
          <cell r="D244">
            <v>4696565.26</v>
          </cell>
          <cell r="E244">
            <v>551504.26</v>
          </cell>
          <cell r="F244">
            <v>0</v>
          </cell>
          <cell r="G244" t="str">
            <v>借</v>
          </cell>
          <cell r="H244">
            <v>5248069.5199999996</v>
          </cell>
        </row>
        <row r="245">
          <cell r="A245" t="str">
            <v>293</v>
          </cell>
          <cell r="B245" t="str">
            <v>柳叶旅游储备地块</v>
          </cell>
          <cell r="C245" t="str">
            <v>借</v>
          </cell>
          <cell r="D245">
            <v>13431632.140000001</v>
          </cell>
          <cell r="E245">
            <v>2197880.4700000002</v>
          </cell>
          <cell r="F245">
            <v>0</v>
          </cell>
          <cell r="G245" t="str">
            <v>借</v>
          </cell>
          <cell r="H245">
            <v>15629512.609999999</v>
          </cell>
        </row>
        <row r="246">
          <cell r="A246" t="str">
            <v>294</v>
          </cell>
          <cell r="B246" t="str">
            <v>兴隆物流园</v>
          </cell>
          <cell r="C246" t="str">
            <v>借</v>
          </cell>
          <cell r="D246">
            <v>28013771.440000001</v>
          </cell>
          <cell r="E246">
            <v>233503115.53999999</v>
          </cell>
          <cell r="F246">
            <v>0</v>
          </cell>
          <cell r="G246" t="str">
            <v>借</v>
          </cell>
          <cell r="H246">
            <v>261516886.97999999</v>
          </cell>
        </row>
        <row r="247">
          <cell r="A247" t="str">
            <v>295</v>
          </cell>
          <cell r="B247" t="str">
            <v>正达冷藏车厢厂</v>
          </cell>
          <cell r="C247" t="str">
            <v>借</v>
          </cell>
          <cell r="D247">
            <v>33796597.740000002</v>
          </cell>
          <cell r="E247">
            <v>1216364.55</v>
          </cell>
          <cell r="F247">
            <v>20000000</v>
          </cell>
          <cell r="G247" t="str">
            <v>借</v>
          </cell>
          <cell r="H247">
            <v>15012962.289999999</v>
          </cell>
        </row>
        <row r="248">
          <cell r="A248" t="str">
            <v>296</v>
          </cell>
          <cell r="B248" t="str">
            <v>12年武陵增挂项目</v>
          </cell>
          <cell r="C248" t="str">
            <v>借</v>
          </cell>
          <cell r="D248">
            <v>5549063.6699999999</v>
          </cell>
          <cell r="E248">
            <v>649504.06999999995</v>
          </cell>
          <cell r="F248">
            <v>0</v>
          </cell>
          <cell r="G248" t="str">
            <v>借</v>
          </cell>
          <cell r="H248">
            <v>6198567.7400000002</v>
          </cell>
        </row>
        <row r="249">
          <cell r="A249" t="str">
            <v>297</v>
          </cell>
          <cell r="B249" t="str">
            <v>东山(2013第一批)</v>
          </cell>
          <cell r="C249" t="str">
            <v>借</v>
          </cell>
          <cell r="D249">
            <v>1405071.87</v>
          </cell>
          <cell r="E249">
            <v>326202</v>
          </cell>
          <cell r="F249">
            <v>2460000</v>
          </cell>
          <cell r="G249" t="str">
            <v>贷</v>
          </cell>
          <cell r="H249">
            <v>728726.13</v>
          </cell>
        </row>
        <row r="250">
          <cell r="A250" t="str">
            <v>298</v>
          </cell>
          <cell r="B250" t="str">
            <v>接待中心补征(万寿)</v>
          </cell>
          <cell r="C250" t="str">
            <v>借</v>
          </cell>
          <cell r="D250">
            <v>3977391.87</v>
          </cell>
          <cell r="E250">
            <v>465543.8</v>
          </cell>
          <cell r="F250">
            <v>0</v>
          </cell>
          <cell r="G250" t="str">
            <v>借</v>
          </cell>
          <cell r="H250">
            <v>4442935.67</v>
          </cell>
        </row>
        <row r="251">
          <cell r="A251" t="str">
            <v>299</v>
          </cell>
          <cell r="B251" t="str">
            <v>三闾加油站</v>
          </cell>
          <cell r="C251" t="str">
            <v>借</v>
          </cell>
          <cell r="D251">
            <v>359380.32</v>
          </cell>
          <cell r="E251">
            <v>0</v>
          </cell>
          <cell r="F251">
            <v>350000</v>
          </cell>
          <cell r="G251" t="str">
            <v>借</v>
          </cell>
          <cell r="H251">
            <v>9380.32</v>
          </cell>
        </row>
        <row r="252">
          <cell r="A252" t="str">
            <v>300</v>
          </cell>
          <cell r="B252" t="str">
            <v>护城油气站</v>
          </cell>
          <cell r="C252" t="str">
            <v>借</v>
          </cell>
          <cell r="D252">
            <v>8401</v>
          </cell>
          <cell r="E252">
            <v>0</v>
          </cell>
          <cell r="F252">
            <v>0</v>
          </cell>
          <cell r="G252" t="str">
            <v>借</v>
          </cell>
          <cell r="H252">
            <v>8401</v>
          </cell>
        </row>
        <row r="253">
          <cell r="A253" t="str">
            <v>301</v>
          </cell>
          <cell r="B253" t="str">
            <v>龙港路加油站</v>
          </cell>
          <cell r="C253" t="str">
            <v>借</v>
          </cell>
          <cell r="D253">
            <v>645901.6</v>
          </cell>
          <cell r="E253">
            <v>669101.6</v>
          </cell>
          <cell r="F253">
            <v>1309401.6000000001</v>
          </cell>
          <cell r="G253" t="str">
            <v>借</v>
          </cell>
          <cell r="H253">
            <v>5601.6</v>
          </cell>
        </row>
        <row r="254">
          <cell r="A254" t="str">
            <v>302</v>
          </cell>
          <cell r="B254" t="str">
            <v>经投星城地块</v>
          </cell>
          <cell r="C254" t="str">
            <v>借</v>
          </cell>
          <cell r="D254">
            <v>24296306.300000001</v>
          </cell>
          <cell r="E254">
            <v>0</v>
          </cell>
          <cell r="F254">
            <v>0</v>
          </cell>
          <cell r="G254" t="str">
            <v>借</v>
          </cell>
          <cell r="H254">
            <v>24296306.300000001</v>
          </cell>
        </row>
        <row r="255">
          <cell r="A255" t="str">
            <v>303</v>
          </cell>
          <cell r="B255" t="str">
            <v>经投紫檀地块</v>
          </cell>
          <cell r="C255" t="str">
            <v>借</v>
          </cell>
          <cell r="D255">
            <v>19997217.399999999</v>
          </cell>
          <cell r="E255">
            <v>2340624.38</v>
          </cell>
          <cell r="F255">
            <v>0</v>
          </cell>
          <cell r="G255" t="str">
            <v>借</v>
          </cell>
          <cell r="H255">
            <v>22337841.780000001</v>
          </cell>
        </row>
        <row r="256">
          <cell r="A256" t="str">
            <v>304</v>
          </cell>
          <cell r="B256" t="str">
            <v>经投金河地块</v>
          </cell>
          <cell r="C256" t="str">
            <v>借</v>
          </cell>
          <cell r="D256">
            <v>13992366.039999999</v>
          </cell>
          <cell r="E256">
            <v>1637771.51</v>
          </cell>
          <cell r="F256">
            <v>0</v>
          </cell>
          <cell r="G256" t="str">
            <v>借</v>
          </cell>
          <cell r="H256">
            <v>15630137.550000001</v>
          </cell>
        </row>
        <row r="257">
          <cell r="A257" t="str">
            <v>305</v>
          </cell>
          <cell r="B257" t="str">
            <v>鲲鹏地块(新钢一期)</v>
          </cell>
          <cell r="C257" t="str">
            <v>借</v>
          </cell>
          <cell r="D257">
            <v>201853934.50999999</v>
          </cell>
          <cell r="E257">
            <v>37363849.030000001</v>
          </cell>
          <cell r="F257">
            <v>0</v>
          </cell>
          <cell r="G257" t="str">
            <v>借</v>
          </cell>
          <cell r="H257">
            <v>239217783.53999999</v>
          </cell>
        </row>
        <row r="258">
          <cell r="A258" t="str">
            <v>306</v>
          </cell>
          <cell r="B258" t="str">
            <v>文源小区</v>
          </cell>
          <cell r="C258" t="str">
            <v>借</v>
          </cell>
          <cell r="D258">
            <v>1362229.15</v>
          </cell>
          <cell r="E258">
            <v>11746987.779999999</v>
          </cell>
          <cell r="F258">
            <v>0</v>
          </cell>
          <cell r="G258" t="str">
            <v>借</v>
          </cell>
          <cell r="H258">
            <v>13109216.93</v>
          </cell>
        </row>
        <row r="259">
          <cell r="A259" t="str">
            <v>307</v>
          </cell>
          <cell r="B259" t="str">
            <v>合兴地块</v>
          </cell>
          <cell r="C259" t="str">
            <v>借</v>
          </cell>
          <cell r="D259">
            <v>1266556.21</v>
          </cell>
          <cell r="E259">
            <v>148250.54999999999</v>
          </cell>
          <cell r="F259">
            <v>0</v>
          </cell>
          <cell r="G259" t="str">
            <v>借</v>
          </cell>
          <cell r="H259">
            <v>1414806.76</v>
          </cell>
        </row>
        <row r="260">
          <cell r="A260" t="str">
            <v>308</v>
          </cell>
          <cell r="B260" t="str">
            <v>中联常德研究院</v>
          </cell>
          <cell r="C260" t="str">
            <v>借</v>
          </cell>
          <cell r="D260">
            <v>3248831.39</v>
          </cell>
          <cell r="E260">
            <v>380267.61</v>
          </cell>
          <cell r="F260">
            <v>0</v>
          </cell>
          <cell r="G260" t="str">
            <v>借</v>
          </cell>
          <cell r="H260">
            <v>3629099</v>
          </cell>
        </row>
        <row r="261">
          <cell r="A261" t="str">
            <v>309</v>
          </cell>
          <cell r="B261" t="str">
            <v>上水停车场</v>
          </cell>
          <cell r="C261" t="str">
            <v>借</v>
          </cell>
          <cell r="D261">
            <v>16655458.76</v>
          </cell>
          <cell r="E261">
            <v>1949480.97</v>
          </cell>
          <cell r="F261">
            <v>0</v>
          </cell>
          <cell r="G261" t="str">
            <v>借</v>
          </cell>
          <cell r="H261">
            <v>18604939.73</v>
          </cell>
        </row>
        <row r="262">
          <cell r="A262" t="str">
            <v>310</v>
          </cell>
          <cell r="B262" t="str">
            <v>东常地块</v>
          </cell>
          <cell r="C262" t="str">
            <v>借</v>
          </cell>
          <cell r="D262">
            <v>17326930.539999999</v>
          </cell>
          <cell r="E262">
            <v>19049440.890000001</v>
          </cell>
          <cell r="F262">
            <v>239477109.78</v>
          </cell>
          <cell r="G262" t="str">
            <v>贷</v>
          </cell>
          <cell r="H262">
            <v>203100738.34999999</v>
          </cell>
        </row>
        <row r="263">
          <cell r="A263" t="str">
            <v>311</v>
          </cell>
          <cell r="B263" t="str">
            <v>桃花源路加油站</v>
          </cell>
          <cell r="C263" t="str">
            <v>借</v>
          </cell>
          <cell r="D263">
            <v>611823.93999999994</v>
          </cell>
          <cell r="E263">
            <v>3955507.42</v>
          </cell>
          <cell r="F263">
            <v>4567331.3600000003</v>
          </cell>
          <cell r="G263" t="str">
            <v>平</v>
          </cell>
          <cell r="H263">
            <v>0</v>
          </cell>
        </row>
        <row r="264">
          <cell r="A264" t="str">
            <v>312</v>
          </cell>
          <cell r="B264" t="str">
            <v>白鹤山加油站</v>
          </cell>
          <cell r="C264" t="str">
            <v>借</v>
          </cell>
          <cell r="D264">
            <v>10123</v>
          </cell>
          <cell r="E264">
            <v>2896.78</v>
          </cell>
          <cell r="F264">
            <v>0</v>
          </cell>
          <cell r="G264" t="str">
            <v>借</v>
          </cell>
          <cell r="H264">
            <v>13019.78</v>
          </cell>
        </row>
        <row r="265">
          <cell r="A265" t="str">
            <v>313</v>
          </cell>
          <cell r="B265" t="str">
            <v>芦山加油站</v>
          </cell>
          <cell r="C265" t="str">
            <v>借</v>
          </cell>
          <cell r="D265">
            <v>11980</v>
          </cell>
          <cell r="E265">
            <v>861.28</v>
          </cell>
          <cell r="F265">
            <v>0</v>
          </cell>
          <cell r="G265" t="str">
            <v>借</v>
          </cell>
          <cell r="H265">
            <v>12841.28</v>
          </cell>
        </row>
        <row r="266">
          <cell r="A266" t="str">
            <v>314</v>
          </cell>
          <cell r="B266" t="str">
            <v>柳溪地块</v>
          </cell>
          <cell r="C266" t="str">
            <v>借</v>
          </cell>
          <cell r="D266">
            <v>2240732.48</v>
          </cell>
          <cell r="E266">
            <v>262922.64</v>
          </cell>
          <cell r="F266">
            <v>0</v>
          </cell>
          <cell r="G266" t="str">
            <v>借</v>
          </cell>
          <cell r="H266">
            <v>2503655.12</v>
          </cell>
        </row>
        <row r="267">
          <cell r="A267" t="str">
            <v>315</v>
          </cell>
          <cell r="B267" t="str">
            <v>阔源地块</v>
          </cell>
          <cell r="C267" t="str">
            <v>借</v>
          </cell>
          <cell r="D267">
            <v>3251688.75</v>
          </cell>
          <cell r="E267">
            <v>372919.93</v>
          </cell>
          <cell r="F267">
            <v>0</v>
          </cell>
          <cell r="G267" t="str">
            <v>借</v>
          </cell>
          <cell r="H267">
            <v>3624608.68</v>
          </cell>
        </row>
        <row r="268">
          <cell r="A268" t="str">
            <v>316</v>
          </cell>
          <cell r="B268" t="str">
            <v>嘉华小区</v>
          </cell>
          <cell r="C268" t="str">
            <v>借</v>
          </cell>
          <cell r="D268">
            <v>547603.43999999994</v>
          </cell>
          <cell r="E268">
            <v>69495.61</v>
          </cell>
          <cell r="F268">
            <v>0</v>
          </cell>
          <cell r="G268" t="str">
            <v>借</v>
          </cell>
          <cell r="H268">
            <v>617099.05000000005</v>
          </cell>
        </row>
        <row r="269">
          <cell r="A269" t="str">
            <v>317</v>
          </cell>
          <cell r="B269" t="str">
            <v>东润地块</v>
          </cell>
          <cell r="C269" t="str">
            <v>借</v>
          </cell>
          <cell r="D269">
            <v>506724.7</v>
          </cell>
          <cell r="E269">
            <v>2430777.66</v>
          </cell>
          <cell r="F269">
            <v>0</v>
          </cell>
          <cell r="G269" t="str">
            <v>借</v>
          </cell>
          <cell r="H269">
            <v>2937502.36</v>
          </cell>
        </row>
        <row r="270">
          <cell r="A270" t="str">
            <v>318</v>
          </cell>
          <cell r="B270" t="str">
            <v>德政地块</v>
          </cell>
          <cell r="C270" t="str">
            <v>借</v>
          </cell>
          <cell r="D270">
            <v>289117.90000000002</v>
          </cell>
          <cell r="E270">
            <v>132</v>
          </cell>
          <cell r="F270">
            <v>0</v>
          </cell>
          <cell r="G270" t="str">
            <v>借</v>
          </cell>
          <cell r="H270">
            <v>289249.90000000002</v>
          </cell>
        </row>
        <row r="271">
          <cell r="A271" t="str">
            <v>319</v>
          </cell>
          <cell r="B271" t="str">
            <v>天福地块</v>
          </cell>
          <cell r="C271" t="str">
            <v>借</v>
          </cell>
          <cell r="D271">
            <v>203745.47</v>
          </cell>
          <cell r="E271">
            <v>23867.9</v>
          </cell>
          <cell r="F271">
            <v>0</v>
          </cell>
          <cell r="G271" t="str">
            <v>借</v>
          </cell>
          <cell r="H271">
            <v>227613.37</v>
          </cell>
        </row>
        <row r="272">
          <cell r="A272" t="str">
            <v>320</v>
          </cell>
          <cell r="B272" t="str">
            <v>福润地块</v>
          </cell>
          <cell r="C272" t="str">
            <v>借</v>
          </cell>
          <cell r="D272">
            <v>611707.68000000005</v>
          </cell>
          <cell r="E272">
            <v>71598.850000000006</v>
          </cell>
          <cell r="F272">
            <v>0</v>
          </cell>
          <cell r="G272" t="str">
            <v>借</v>
          </cell>
          <cell r="H272">
            <v>683306.53</v>
          </cell>
        </row>
        <row r="273">
          <cell r="A273" t="str">
            <v>321</v>
          </cell>
          <cell r="B273" t="str">
            <v>嘉辉地块</v>
          </cell>
          <cell r="C273" t="str">
            <v>借</v>
          </cell>
          <cell r="D273">
            <v>191452.39</v>
          </cell>
          <cell r="E273">
            <v>24776.6</v>
          </cell>
          <cell r="F273">
            <v>0</v>
          </cell>
          <cell r="G273" t="str">
            <v>借</v>
          </cell>
          <cell r="H273">
            <v>216228.99</v>
          </cell>
        </row>
        <row r="274">
          <cell r="A274" t="str">
            <v>322</v>
          </cell>
          <cell r="B274" t="str">
            <v>天宝地块</v>
          </cell>
          <cell r="C274" t="str">
            <v>借</v>
          </cell>
          <cell r="D274">
            <v>628354.06000000006</v>
          </cell>
          <cell r="E274">
            <v>73551.66</v>
          </cell>
          <cell r="F274">
            <v>0</v>
          </cell>
          <cell r="G274" t="str">
            <v>借</v>
          </cell>
          <cell r="H274">
            <v>701905.72</v>
          </cell>
        </row>
        <row r="275">
          <cell r="A275" t="str">
            <v>323</v>
          </cell>
          <cell r="B275" t="str">
            <v>紫缘路加油站</v>
          </cell>
          <cell r="C275" t="str">
            <v>借</v>
          </cell>
          <cell r="D275">
            <v>5639034.4100000001</v>
          </cell>
          <cell r="E275">
            <v>1619619.57</v>
          </cell>
          <cell r="F275">
            <v>0</v>
          </cell>
          <cell r="G275" t="str">
            <v>借</v>
          </cell>
          <cell r="H275">
            <v>7258653.9800000004</v>
          </cell>
        </row>
        <row r="276">
          <cell r="A276" t="str">
            <v>324</v>
          </cell>
          <cell r="B276" t="str">
            <v>兴隆地块（兴隆物流二期）</v>
          </cell>
          <cell r="C276" t="str">
            <v>借</v>
          </cell>
          <cell r="D276">
            <v>38250861.479999997</v>
          </cell>
          <cell r="E276">
            <v>11545953.91</v>
          </cell>
          <cell r="F276">
            <v>0</v>
          </cell>
          <cell r="G276" t="str">
            <v>借</v>
          </cell>
          <cell r="H276">
            <v>49796815.390000001</v>
          </cell>
        </row>
        <row r="277">
          <cell r="A277" t="str">
            <v>325</v>
          </cell>
          <cell r="B277" t="str">
            <v>白鹤山竹木市场</v>
          </cell>
          <cell r="C277" t="str">
            <v>借</v>
          </cell>
          <cell r="D277">
            <v>648455.62</v>
          </cell>
          <cell r="E277">
            <v>75900.11</v>
          </cell>
          <cell r="F277">
            <v>0</v>
          </cell>
          <cell r="G277" t="str">
            <v>借</v>
          </cell>
          <cell r="H277">
            <v>724355.73</v>
          </cell>
        </row>
        <row r="278">
          <cell r="A278" t="str">
            <v>326</v>
          </cell>
          <cell r="B278" t="str">
            <v>乐享幼儿园</v>
          </cell>
          <cell r="C278" t="str">
            <v>借</v>
          </cell>
          <cell r="D278">
            <v>2382171.85</v>
          </cell>
          <cell r="E278">
            <v>2748500.85</v>
          </cell>
          <cell r="F278">
            <v>5125171.8499999996</v>
          </cell>
          <cell r="G278" t="str">
            <v>借</v>
          </cell>
          <cell r="H278">
            <v>5500.85</v>
          </cell>
        </row>
        <row r="279">
          <cell r="A279" t="str">
            <v>327</v>
          </cell>
          <cell r="B279" t="str">
            <v>金丹水果仓储中心</v>
          </cell>
          <cell r="C279" t="str">
            <v>借</v>
          </cell>
          <cell r="D279">
            <v>4922271.0199999996</v>
          </cell>
          <cell r="E279">
            <v>578462.54</v>
          </cell>
          <cell r="F279">
            <v>0</v>
          </cell>
          <cell r="G279" t="str">
            <v>借</v>
          </cell>
          <cell r="H279">
            <v>5500733.5599999996</v>
          </cell>
        </row>
        <row r="280">
          <cell r="A280" t="str">
            <v>328</v>
          </cell>
          <cell r="B280" t="str">
            <v>七里桥农贸市场</v>
          </cell>
          <cell r="C280" t="str">
            <v>借</v>
          </cell>
          <cell r="D280">
            <v>10950</v>
          </cell>
          <cell r="E280">
            <v>1063.45</v>
          </cell>
          <cell r="F280">
            <v>0</v>
          </cell>
          <cell r="G280" t="str">
            <v>借</v>
          </cell>
          <cell r="H280">
            <v>12013.45</v>
          </cell>
        </row>
        <row r="281">
          <cell r="A281" t="str">
            <v>329</v>
          </cell>
          <cell r="B281" t="str">
            <v>常东地块</v>
          </cell>
          <cell r="C281" t="str">
            <v>借</v>
          </cell>
          <cell r="D281">
            <v>148663691.22</v>
          </cell>
          <cell r="E281">
            <v>149118046.22</v>
          </cell>
          <cell r="F281">
            <v>315543669.76999998</v>
          </cell>
          <cell r="G281" t="str">
            <v>贷</v>
          </cell>
          <cell r="H281">
            <v>17761932.329999998</v>
          </cell>
        </row>
        <row r="282">
          <cell r="A282" t="str">
            <v>330</v>
          </cell>
          <cell r="B282" t="str">
            <v>鑫盛建材</v>
          </cell>
          <cell r="C282" t="str">
            <v>借</v>
          </cell>
          <cell r="D282">
            <v>17589251.059999999</v>
          </cell>
          <cell r="E282">
            <v>2071641.21</v>
          </cell>
          <cell r="F282">
            <v>0</v>
          </cell>
          <cell r="G282" t="str">
            <v>借</v>
          </cell>
          <cell r="H282">
            <v>19660892.27</v>
          </cell>
        </row>
        <row r="283">
          <cell r="A283" t="str">
            <v>331</v>
          </cell>
          <cell r="B283" t="str">
            <v>丹溪路加油站</v>
          </cell>
          <cell r="C283" t="str">
            <v>借</v>
          </cell>
          <cell r="D283">
            <v>935266.88</v>
          </cell>
          <cell r="E283">
            <v>963466.88</v>
          </cell>
          <cell r="F283">
            <v>949366.88</v>
          </cell>
          <cell r="G283" t="str">
            <v>借</v>
          </cell>
          <cell r="H283">
            <v>949366.88</v>
          </cell>
        </row>
        <row r="284">
          <cell r="A284" t="str">
            <v>332</v>
          </cell>
          <cell r="B284" t="str">
            <v>增减挂钩C</v>
          </cell>
          <cell r="C284" t="str">
            <v>借</v>
          </cell>
          <cell r="D284">
            <v>33293497.23</v>
          </cell>
          <cell r="E284">
            <v>13508658.880000001</v>
          </cell>
          <cell r="F284">
            <v>0</v>
          </cell>
          <cell r="G284" t="str">
            <v>借</v>
          </cell>
          <cell r="H284">
            <v>46802156.109999999</v>
          </cell>
        </row>
        <row r="285">
          <cell r="A285" t="str">
            <v>333</v>
          </cell>
          <cell r="B285" t="str">
            <v>义乌商贸城</v>
          </cell>
          <cell r="C285" t="str">
            <v>借</v>
          </cell>
          <cell r="D285">
            <v>1012310.93</v>
          </cell>
          <cell r="E285">
            <v>56002312.020000003</v>
          </cell>
          <cell r="F285">
            <v>0</v>
          </cell>
          <cell r="G285" t="str">
            <v>借</v>
          </cell>
          <cell r="H285">
            <v>57014622.950000003</v>
          </cell>
        </row>
        <row r="286">
          <cell r="A286" t="str">
            <v>334</v>
          </cell>
          <cell r="B286" t="str">
            <v>泰格林纸地块</v>
          </cell>
          <cell r="C286" t="str">
            <v>借</v>
          </cell>
          <cell r="D286">
            <v>2956824.96</v>
          </cell>
          <cell r="E286">
            <v>495665074.95999998</v>
          </cell>
          <cell r="F286">
            <v>504791899.31999999</v>
          </cell>
          <cell r="G286" t="str">
            <v>贷</v>
          </cell>
          <cell r="H286">
            <v>6169999.4000000004</v>
          </cell>
        </row>
        <row r="287">
          <cell r="A287" t="str">
            <v>335</v>
          </cell>
          <cell r="B287" t="str">
            <v>柳叶分局预征</v>
          </cell>
          <cell r="C287" t="str">
            <v>借</v>
          </cell>
          <cell r="D287">
            <v>1895551.26</v>
          </cell>
          <cell r="E287">
            <v>221869.56</v>
          </cell>
          <cell r="F287">
            <v>0</v>
          </cell>
          <cell r="G287" t="str">
            <v>借</v>
          </cell>
          <cell r="H287">
            <v>2117420.8199999998</v>
          </cell>
        </row>
        <row r="288">
          <cell r="A288" t="str">
            <v>336</v>
          </cell>
          <cell r="B288" t="str">
            <v>电信花园</v>
          </cell>
          <cell r="C288" t="str">
            <v>借</v>
          </cell>
          <cell r="D288">
            <v>538390.93999999994</v>
          </cell>
          <cell r="E288">
            <v>200</v>
          </cell>
          <cell r="F288">
            <v>0</v>
          </cell>
          <cell r="G288" t="str">
            <v>借</v>
          </cell>
          <cell r="H288">
            <v>538590.93999999994</v>
          </cell>
        </row>
        <row r="289">
          <cell r="A289" t="str">
            <v>337</v>
          </cell>
          <cell r="B289" t="str">
            <v>沾天湖加油站</v>
          </cell>
          <cell r="C289" t="str">
            <v>借</v>
          </cell>
          <cell r="D289">
            <v>1131610.24</v>
          </cell>
          <cell r="E289">
            <v>1164810.24</v>
          </cell>
          <cell r="F289">
            <v>2298210.2400000002</v>
          </cell>
          <cell r="G289" t="str">
            <v>贷</v>
          </cell>
          <cell r="H289">
            <v>1789.76</v>
          </cell>
        </row>
        <row r="290">
          <cell r="A290" t="str">
            <v>338</v>
          </cell>
          <cell r="B290" t="str">
            <v>七彩幼儿园</v>
          </cell>
          <cell r="C290" t="str">
            <v>借</v>
          </cell>
          <cell r="D290">
            <v>7449079.9199999999</v>
          </cell>
          <cell r="E290">
            <v>582043.06000000006</v>
          </cell>
          <cell r="F290">
            <v>0</v>
          </cell>
          <cell r="G290" t="str">
            <v>借</v>
          </cell>
          <cell r="H290">
            <v>8031122.9800000004</v>
          </cell>
        </row>
        <row r="291">
          <cell r="A291" t="str">
            <v>339</v>
          </cell>
          <cell r="B291" t="str">
            <v>上水文化产业园</v>
          </cell>
          <cell r="C291" t="str">
            <v>借</v>
          </cell>
          <cell r="D291">
            <v>902811.34</v>
          </cell>
          <cell r="E291">
            <v>105671.79</v>
          </cell>
          <cell r="F291">
            <v>0</v>
          </cell>
          <cell r="G291" t="str">
            <v>借</v>
          </cell>
          <cell r="H291">
            <v>1008483.13</v>
          </cell>
        </row>
        <row r="292">
          <cell r="A292" t="str">
            <v>340</v>
          </cell>
          <cell r="B292" t="str">
            <v>唐家溶社区棚改</v>
          </cell>
          <cell r="C292" t="str">
            <v>借</v>
          </cell>
          <cell r="D292">
            <v>13825084.880000001</v>
          </cell>
          <cell r="E292">
            <v>3795</v>
          </cell>
          <cell r="F292">
            <v>0</v>
          </cell>
          <cell r="G292" t="str">
            <v>借</v>
          </cell>
          <cell r="H292">
            <v>13828879.880000001</v>
          </cell>
        </row>
        <row r="293">
          <cell r="A293" t="str">
            <v>341</v>
          </cell>
          <cell r="B293" t="str">
            <v>原有线电厂棚改</v>
          </cell>
          <cell r="C293" t="str">
            <v>借</v>
          </cell>
          <cell r="D293">
            <v>9820373</v>
          </cell>
          <cell r="E293">
            <v>420</v>
          </cell>
          <cell r="F293">
            <v>0</v>
          </cell>
          <cell r="G293" t="str">
            <v>借</v>
          </cell>
          <cell r="H293">
            <v>9820793</v>
          </cell>
        </row>
        <row r="294">
          <cell r="A294" t="str">
            <v>342</v>
          </cell>
          <cell r="B294" t="str">
            <v>常烟大堤</v>
          </cell>
          <cell r="C294" t="str">
            <v>借</v>
          </cell>
          <cell r="D294">
            <v>1701660.81</v>
          </cell>
          <cell r="E294">
            <v>199175.17</v>
          </cell>
          <cell r="F294">
            <v>0</v>
          </cell>
          <cell r="G294" t="str">
            <v>借</v>
          </cell>
          <cell r="H294">
            <v>1900835.98</v>
          </cell>
        </row>
        <row r="295">
          <cell r="A295" t="str">
            <v>343</v>
          </cell>
          <cell r="B295" t="str">
            <v>沁园春柳地块（2014第一批次）</v>
          </cell>
          <cell r="C295" t="str">
            <v>借</v>
          </cell>
          <cell r="D295">
            <v>38172369.490000002</v>
          </cell>
          <cell r="E295">
            <v>38480318.619999997</v>
          </cell>
          <cell r="F295">
            <v>0</v>
          </cell>
          <cell r="G295" t="str">
            <v>借</v>
          </cell>
          <cell r="H295">
            <v>76652688.109999999</v>
          </cell>
        </row>
        <row r="296">
          <cell r="A296" t="str">
            <v>344</v>
          </cell>
          <cell r="B296" t="str">
            <v>星源地块（2014第一批次）</v>
          </cell>
          <cell r="C296" t="str">
            <v>借</v>
          </cell>
          <cell r="D296">
            <v>6456637.1299999999</v>
          </cell>
          <cell r="E296">
            <v>760074.97</v>
          </cell>
          <cell r="F296">
            <v>0</v>
          </cell>
          <cell r="G296" t="str">
            <v>借</v>
          </cell>
          <cell r="H296">
            <v>7216712.0999999996</v>
          </cell>
        </row>
        <row r="297">
          <cell r="A297" t="str">
            <v>351</v>
          </cell>
          <cell r="B297" t="str">
            <v>常乐棚改</v>
          </cell>
          <cell r="C297" t="str">
            <v>借</v>
          </cell>
          <cell r="D297">
            <v>1139013.6000000001</v>
          </cell>
          <cell r="E297">
            <v>0</v>
          </cell>
          <cell r="F297">
            <v>0</v>
          </cell>
          <cell r="G297" t="str">
            <v>借</v>
          </cell>
          <cell r="H297">
            <v>1139013.6000000001</v>
          </cell>
        </row>
        <row r="298">
          <cell r="A298" t="str">
            <v>352</v>
          </cell>
          <cell r="B298" t="str">
            <v>张家台棚改</v>
          </cell>
          <cell r="C298" t="str">
            <v>借</v>
          </cell>
          <cell r="D298">
            <v>904724.5</v>
          </cell>
          <cell r="E298">
            <v>400</v>
          </cell>
          <cell r="F298">
            <v>0</v>
          </cell>
          <cell r="G298" t="str">
            <v>借</v>
          </cell>
          <cell r="H298">
            <v>905124.5</v>
          </cell>
        </row>
        <row r="299">
          <cell r="A299" t="str">
            <v>353</v>
          </cell>
          <cell r="B299" t="str">
            <v>天然气运输管理配送站</v>
          </cell>
          <cell r="C299" t="str">
            <v>借</v>
          </cell>
          <cell r="D299">
            <v>747358.71</v>
          </cell>
          <cell r="E299">
            <v>1687476.89</v>
          </cell>
          <cell r="F299">
            <v>1217417.8</v>
          </cell>
          <cell r="G299" t="str">
            <v>借</v>
          </cell>
          <cell r="H299">
            <v>1217417.8</v>
          </cell>
        </row>
        <row r="300">
          <cell r="A300" t="str">
            <v>354</v>
          </cell>
          <cell r="B300" t="str">
            <v>行政文化中心</v>
          </cell>
          <cell r="C300" t="str">
            <v>借</v>
          </cell>
          <cell r="D300">
            <v>36117765.219999999</v>
          </cell>
          <cell r="E300">
            <v>4561695.95</v>
          </cell>
          <cell r="F300">
            <v>0</v>
          </cell>
          <cell r="G300" t="str">
            <v>借</v>
          </cell>
          <cell r="H300">
            <v>40679461.170000002</v>
          </cell>
        </row>
        <row r="301">
          <cell r="A301" t="str">
            <v>355</v>
          </cell>
          <cell r="B301" t="str">
            <v>沙港家苑（2014第一批次）</v>
          </cell>
          <cell r="C301" t="str">
            <v>借</v>
          </cell>
          <cell r="D301">
            <v>47677.599999999999</v>
          </cell>
          <cell r="E301">
            <v>6579.2</v>
          </cell>
          <cell r="F301">
            <v>0</v>
          </cell>
          <cell r="G301" t="str">
            <v>借</v>
          </cell>
          <cell r="H301">
            <v>54256.800000000003</v>
          </cell>
        </row>
        <row r="302">
          <cell r="A302" t="str">
            <v>356</v>
          </cell>
          <cell r="B302" t="str">
            <v>半岛地块</v>
          </cell>
          <cell r="C302" t="str">
            <v>借</v>
          </cell>
          <cell r="D302">
            <v>58555.5</v>
          </cell>
          <cell r="E302">
            <v>5686.81</v>
          </cell>
          <cell r="F302">
            <v>0</v>
          </cell>
          <cell r="G302" t="str">
            <v>借</v>
          </cell>
          <cell r="H302">
            <v>64242.31</v>
          </cell>
        </row>
        <row r="303">
          <cell r="A303" t="str">
            <v>357</v>
          </cell>
          <cell r="B303" t="str">
            <v>紫沙地块</v>
          </cell>
          <cell r="C303" t="str">
            <v>借</v>
          </cell>
          <cell r="D303">
            <v>58555.5</v>
          </cell>
          <cell r="E303">
            <v>5686.85</v>
          </cell>
          <cell r="F303">
            <v>0</v>
          </cell>
          <cell r="G303" t="str">
            <v>借</v>
          </cell>
          <cell r="H303">
            <v>64242.35</v>
          </cell>
        </row>
        <row r="304">
          <cell r="A304" t="str">
            <v>358</v>
          </cell>
          <cell r="B304" t="str">
            <v>方正圆棚改</v>
          </cell>
          <cell r="C304" t="str">
            <v>借</v>
          </cell>
          <cell r="D304">
            <v>31506534.82</v>
          </cell>
          <cell r="E304">
            <v>20000460</v>
          </cell>
          <cell r="F304">
            <v>0</v>
          </cell>
          <cell r="G304" t="str">
            <v>借</v>
          </cell>
          <cell r="H304">
            <v>51506994.82</v>
          </cell>
        </row>
        <row r="305">
          <cell r="A305" t="str">
            <v>359</v>
          </cell>
          <cell r="B305" t="str">
            <v>建设桥二村棚改</v>
          </cell>
          <cell r="C305" t="str">
            <v>借</v>
          </cell>
          <cell r="D305">
            <v>1214095</v>
          </cell>
          <cell r="E305">
            <v>0</v>
          </cell>
          <cell r="F305">
            <v>0</v>
          </cell>
          <cell r="G305" t="str">
            <v>借</v>
          </cell>
          <cell r="H305">
            <v>1214095</v>
          </cell>
        </row>
        <row r="306">
          <cell r="A306" t="str">
            <v>360</v>
          </cell>
          <cell r="B306" t="str">
            <v>锦新补证</v>
          </cell>
          <cell r="C306" t="str">
            <v>借</v>
          </cell>
          <cell r="D306">
            <v>147357.03</v>
          </cell>
          <cell r="E306">
            <v>17247.79</v>
          </cell>
          <cell r="F306">
            <v>0</v>
          </cell>
          <cell r="G306" t="str">
            <v>借</v>
          </cell>
          <cell r="H306">
            <v>164604.82</v>
          </cell>
        </row>
        <row r="307">
          <cell r="A307" t="str">
            <v>361</v>
          </cell>
          <cell r="B307" t="str">
            <v>王府井</v>
          </cell>
          <cell r="C307" t="str">
            <v>借</v>
          </cell>
          <cell r="D307">
            <v>17460</v>
          </cell>
          <cell r="E307">
            <v>1695.68</v>
          </cell>
          <cell r="F307">
            <v>0</v>
          </cell>
          <cell r="G307" t="str">
            <v>借</v>
          </cell>
          <cell r="H307">
            <v>19155.68</v>
          </cell>
        </row>
        <row r="308">
          <cell r="A308" t="str">
            <v>362</v>
          </cell>
          <cell r="B308" t="str">
            <v>岩桥寺加油站</v>
          </cell>
          <cell r="C308" t="str">
            <v>借</v>
          </cell>
          <cell r="D308">
            <v>7780</v>
          </cell>
          <cell r="E308">
            <v>0</v>
          </cell>
          <cell r="F308">
            <v>0</v>
          </cell>
          <cell r="G308" t="str">
            <v>借</v>
          </cell>
          <cell r="H308">
            <v>7780</v>
          </cell>
        </row>
        <row r="309">
          <cell r="A309" t="str">
            <v>363</v>
          </cell>
          <cell r="B309" t="str">
            <v>孤残就业培训学校</v>
          </cell>
          <cell r="C309" t="str">
            <v>贷</v>
          </cell>
          <cell r="D309">
            <v>4564510</v>
          </cell>
          <cell r="E309">
            <v>15845980</v>
          </cell>
          <cell r="F309">
            <v>11281470</v>
          </cell>
          <cell r="G309" t="str">
            <v>平</v>
          </cell>
          <cell r="H309">
            <v>0</v>
          </cell>
        </row>
        <row r="310">
          <cell r="A310" t="str">
            <v>364</v>
          </cell>
          <cell r="B310" t="str">
            <v>残疾人托养中心</v>
          </cell>
          <cell r="C310" t="str">
            <v>借</v>
          </cell>
          <cell r="D310">
            <v>885167.24</v>
          </cell>
          <cell r="E310">
            <v>103606.63</v>
          </cell>
          <cell r="F310">
            <v>0</v>
          </cell>
          <cell r="G310" t="str">
            <v>借</v>
          </cell>
          <cell r="H310">
            <v>988773.87</v>
          </cell>
        </row>
        <row r="311">
          <cell r="A311" t="str">
            <v>365</v>
          </cell>
          <cell r="B311" t="str">
            <v>蔬科地块</v>
          </cell>
          <cell r="C311" t="str">
            <v>借</v>
          </cell>
          <cell r="D311">
            <v>2478158.85</v>
          </cell>
          <cell r="E311">
            <v>1050</v>
          </cell>
          <cell r="F311">
            <v>0</v>
          </cell>
          <cell r="G311" t="str">
            <v>借</v>
          </cell>
          <cell r="H311">
            <v>2479208.85</v>
          </cell>
        </row>
        <row r="312">
          <cell r="A312" t="str">
            <v>366</v>
          </cell>
          <cell r="B312" t="str">
            <v>七里桥老街棚改项目</v>
          </cell>
          <cell r="C312" t="str">
            <v>借</v>
          </cell>
          <cell r="D312">
            <v>2445825.2000000002</v>
          </cell>
          <cell r="E312">
            <v>106285736</v>
          </cell>
          <cell r="F312">
            <v>0</v>
          </cell>
          <cell r="G312" t="str">
            <v>借</v>
          </cell>
          <cell r="H312">
            <v>108731561.2</v>
          </cell>
        </row>
        <row r="313">
          <cell r="A313" t="str">
            <v>367</v>
          </cell>
          <cell r="B313" t="str">
            <v>芙蓉路派出所</v>
          </cell>
          <cell r="C313" t="str">
            <v>借</v>
          </cell>
          <cell r="D313">
            <v>455783.81</v>
          </cell>
          <cell r="E313">
            <v>53348.35</v>
          </cell>
          <cell r="F313">
            <v>0</v>
          </cell>
          <cell r="G313" t="str">
            <v>借</v>
          </cell>
          <cell r="H313">
            <v>509132.16</v>
          </cell>
        </row>
        <row r="314">
          <cell r="A314" t="str">
            <v>368</v>
          </cell>
          <cell r="B314" t="str">
            <v>湘联实业（退二进三）</v>
          </cell>
          <cell r="C314" t="str">
            <v>借</v>
          </cell>
          <cell r="D314">
            <v>36078657.93</v>
          </cell>
          <cell r="E314">
            <v>17962659.350000001</v>
          </cell>
          <cell r="F314">
            <v>0</v>
          </cell>
          <cell r="G314" t="str">
            <v>借</v>
          </cell>
          <cell r="H314">
            <v>54041317.280000001</v>
          </cell>
        </row>
        <row r="315">
          <cell r="A315" t="str">
            <v>369</v>
          </cell>
          <cell r="B315" t="str">
            <v>武陵区移动互联网产业园管理配套地块</v>
          </cell>
          <cell r="C315" t="str">
            <v>借</v>
          </cell>
          <cell r="D315">
            <v>286913.90000000002</v>
          </cell>
          <cell r="E315">
            <v>413</v>
          </cell>
          <cell r="F315">
            <v>0</v>
          </cell>
          <cell r="G315" t="str">
            <v>借</v>
          </cell>
          <cell r="H315">
            <v>287326.90000000002</v>
          </cell>
        </row>
        <row r="316">
          <cell r="A316" t="str">
            <v>370</v>
          </cell>
          <cell r="B316" t="str">
            <v>中联液压</v>
          </cell>
          <cell r="C316" t="str">
            <v>借</v>
          </cell>
          <cell r="D316">
            <v>19038666.289999999</v>
          </cell>
          <cell r="E316">
            <v>7618575.1699999999</v>
          </cell>
          <cell r="F316">
            <v>0</v>
          </cell>
          <cell r="G316" t="str">
            <v>借</v>
          </cell>
          <cell r="H316">
            <v>26657241.460000001</v>
          </cell>
        </row>
        <row r="317">
          <cell r="A317" t="str">
            <v>371</v>
          </cell>
          <cell r="B317" t="str">
            <v>金健面制品</v>
          </cell>
          <cell r="C317" t="str">
            <v>借</v>
          </cell>
          <cell r="D317">
            <v>19848189.460000001</v>
          </cell>
          <cell r="E317">
            <v>8013202.5899999999</v>
          </cell>
          <cell r="F317">
            <v>0</v>
          </cell>
          <cell r="G317" t="str">
            <v>借</v>
          </cell>
          <cell r="H317">
            <v>27861392.050000001</v>
          </cell>
        </row>
        <row r="318">
          <cell r="A318" t="str">
            <v>372</v>
          </cell>
          <cell r="B318" t="str">
            <v>地利苑二期</v>
          </cell>
          <cell r="C318" t="str">
            <v>借</v>
          </cell>
          <cell r="D318">
            <v>6807333</v>
          </cell>
          <cell r="E318">
            <v>3548864.2</v>
          </cell>
          <cell r="F318">
            <v>0</v>
          </cell>
          <cell r="G318" t="str">
            <v>借</v>
          </cell>
          <cell r="H318">
            <v>10356197.199999999</v>
          </cell>
        </row>
        <row r="319">
          <cell r="A319" t="str">
            <v>373</v>
          </cell>
          <cell r="B319" t="str">
            <v>三闾棚改</v>
          </cell>
          <cell r="C319" t="str">
            <v>借</v>
          </cell>
          <cell r="D319">
            <v>105860</v>
          </cell>
          <cell r="E319">
            <v>460271.6</v>
          </cell>
          <cell r="F319">
            <v>0</v>
          </cell>
          <cell r="G319" t="str">
            <v>借</v>
          </cell>
          <cell r="H319">
            <v>566131.6</v>
          </cell>
        </row>
        <row r="320">
          <cell r="A320" t="str">
            <v>374</v>
          </cell>
          <cell r="B320" t="str">
            <v>纪委金秋园</v>
          </cell>
          <cell r="C320" t="str">
            <v>平</v>
          </cell>
          <cell r="D320">
            <v>0</v>
          </cell>
          <cell r="E320">
            <v>1282</v>
          </cell>
          <cell r="F320">
            <v>0</v>
          </cell>
          <cell r="G320" t="str">
            <v>借</v>
          </cell>
          <cell r="H320">
            <v>1282</v>
          </cell>
        </row>
        <row r="321">
          <cell r="A321" t="str">
            <v>375</v>
          </cell>
          <cell r="B321" t="str">
            <v>恒昌地块</v>
          </cell>
          <cell r="C321" t="str">
            <v>借</v>
          </cell>
          <cell r="D321">
            <v>862214.9</v>
          </cell>
          <cell r="E321">
            <v>101659.97</v>
          </cell>
          <cell r="F321">
            <v>0</v>
          </cell>
          <cell r="G321" t="str">
            <v>借</v>
          </cell>
          <cell r="H321">
            <v>963874.87</v>
          </cell>
        </row>
        <row r="322">
          <cell r="A322" t="str">
            <v>376</v>
          </cell>
          <cell r="B322" t="str">
            <v>公路局</v>
          </cell>
          <cell r="C322" t="str">
            <v>借</v>
          </cell>
          <cell r="D322">
            <v>131598</v>
          </cell>
          <cell r="E322">
            <v>81818.14</v>
          </cell>
          <cell r="F322">
            <v>0</v>
          </cell>
          <cell r="G322" t="str">
            <v>借</v>
          </cell>
          <cell r="H322">
            <v>213416.14</v>
          </cell>
        </row>
        <row r="323">
          <cell r="A323" t="str">
            <v>378</v>
          </cell>
          <cell r="B323" t="str">
            <v>创普物流二</v>
          </cell>
          <cell r="C323" t="str">
            <v>借</v>
          </cell>
          <cell r="D323">
            <v>60427.5</v>
          </cell>
          <cell r="E323">
            <v>69741663.349999994</v>
          </cell>
          <cell r="F323">
            <v>0</v>
          </cell>
          <cell r="G323" t="str">
            <v>借</v>
          </cell>
          <cell r="H323">
            <v>69802090.849999994</v>
          </cell>
        </row>
        <row r="324">
          <cell r="A324" t="str">
            <v>379</v>
          </cell>
          <cell r="B324" t="str">
            <v>市公安干校</v>
          </cell>
          <cell r="C324" t="str">
            <v>借</v>
          </cell>
          <cell r="D324">
            <v>36260125.420000002</v>
          </cell>
          <cell r="E324">
            <v>4311695.42</v>
          </cell>
          <cell r="F324">
            <v>0</v>
          </cell>
          <cell r="G324" t="str">
            <v>借</v>
          </cell>
          <cell r="H324">
            <v>40571820.840000004</v>
          </cell>
        </row>
        <row r="325">
          <cell r="A325" t="str">
            <v>380</v>
          </cell>
          <cell r="B325" t="str">
            <v>启明派出所</v>
          </cell>
          <cell r="C325" t="str">
            <v>借</v>
          </cell>
          <cell r="D325">
            <v>690142.34</v>
          </cell>
          <cell r="E325">
            <v>80779.44</v>
          </cell>
          <cell r="F325">
            <v>0</v>
          </cell>
          <cell r="G325" t="str">
            <v>借</v>
          </cell>
          <cell r="H325">
            <v>770921.78</v>
          </cell>
        </row>
        <row r="326">
          <cell r="A326" t="str">
            <v>381</v>
          </cell>
          <cell r="B326" t="str">
            <v>兴发安置小区三期</v>
          </cell>
          <cell r="C326" t="str">
            <v>借</v>
          </cell>
          <cell r="D326">
            <v>8093617.4800000004</v>
          </cell>
          <cell r="E326">
            <v>0</v>
          </cell>
          <cell r="F326">
            <v>0</v>
          </cell>
          <cell r="G326" t="str">
            <v>借</v>
          </cell>
          <cell r="H326">
            <v>8093617.4800000004</v>
          </cell>
        </row>
        <row r="327">
          <cell r="A327" t="str">
            <v>382</v>
          </cell>
          <cell r="B327" t="str">
            <v>常德广播电视台</v>
          </cell>
          <cell r="C327" t="str">
            <v>借</v>
          </cell>
          <cell r="D327">
            <v>4746188.49</v>
          </cell>
          <cell r="E327">
            <v>44636662.460000001</v>
          </cell>
          <cell r="F327">
            <v>49382850.950000003</v>
          </cell>
          <cell r="G327" t="str">
            <v>平</v>
          </cell>
          <cell r="H327">
            <v>0</v>
          </cell>
        </row>
        <row r="328">
          <cell r="A328" t="str">
            <v>383</v>
          </cell>
          <cell r="B328" t="str">
            <v>佳和冷链</v>
          </cell>
          <cell r="C328" t="str">
            <v>借</v>
          </cell>
          <cell r="D328">
            <v>741675.46</v>
          </cell>
          <cell r="E328">
            <v>94043.11</v>
          </cell>
          <cell r="F328">
            <v>0</v>
          </cell>
          <cell r="G328" t="str">
            <v>借</v>
          </cell>
          <cell r="H328">
            <v>835718.57</v>
          </cell>
        </row>
        <row r="329">
          <cell r="A329" t="str">
            <v>384</v>
          </cell>
          <cell r="B329" t="str">
            <v>乐路口棚改</v>
          </cell>
          <cell r="C329" t="str">
            <v>借</v>
          </cell>
          <cell r="D329">
            <v>140700</v>
          </cell>
          <cell r="E329">
            <v>0</v>
          </cell>
          <cell r="F329">
            <v>0</v>
          </cell>
          <cell r="G329" t="str">
            <v>借</v>
          </cell>
          <cell r="H329">
            <v>140700</v>
          </cell>
        </row>
        <row r="330">
          <cell r="A330" t="str">
            <v>385</v>
          </cell>
          <cell r="B330" t="str">
            <v>湘雅医院商业配套（2015年第二批次）</v>
          </cell>
          <cell r="C330" t="str">
            <v>借</v>
          </cell>
          <cell r="D330">
            <v>16716694.74</v>
          </cell>
          <cell r="E330">
            <v>22447904.359999999</v>
          </cell>
          <cell r="F330">
            <v>19241761.550000001</v>
          </cell>
          <cell r="G330" t="str">
            <v>借</v>
          </cell>
          <cell r="H330">
            <v>19922837.550000001</v>
          </cell>
        </row>
        <row r="331">
          <cell r="A331" t="str">
            <v>386</v>
          </cell>
          <cell r="B331" t="str">
            <v>华侨城欢乐谷综合商业地块（2015年第二批次）</v>
          </cell>
          <cell r="C331" t="str">
            <v>借</v>
          </cell>
          <cell r="D331">
            <v>6311866.7699999996</v>
          </cell>
          <cell r="E331">
            <v>809688.21</v>
          </cell>
          <cell r="F331">
            <v>0</v>
          </cell>
          <cell r="G331" t="str">
            <v>借</v>
          </cell>
          <cell r="H331">
            <v>7121554.9800000004</v>
          </cell>
        </row>
        <row r="332">
          <cell r="A332" t="str">
            <v>387</v>
          </cell>
          <cell r="B332" t="str">
            <v>长怡学校补征（2015年第二批次）</v>
          </cell>
          <cell r="C332" t="str">
            <v>借</v>
          </cell>
          <cell r="D332">
            <v>1582497.29</v>
          </cell>
          <cell r="E332">
            <v>3705308.36</v>
          </cell>
          <cell r="F332">
            <v>2562649</v>
          </cell>
          <cell r="G332" t="str">
            <v>借</v>
          </cell>
          <cell r="H332">
            <v>2725156.65</v>
          </cell>
        </row>
        <row r="333">
          <cell r="A333" t="str">
            <v>388</v>
          </cell>
          <cell r="B333" t="str">
            <v>常德网络科技学校</v>
          </cell>
          <cell r="C333" t="str">
            <v>借</v>
          </cell>
          <cell r="D333">
            <v>34070527.869999997</v>
          </cell>
          <cell r="E333">
            <v>34129505.869999997</v>
          </cell>
          <cell r="F333">
            <v>34074027.869999997</v>
          </cell>
          <cell r="G333" t="str">
            <v>借</v>
          </cell>
          <cell r="H333">
            <v>34126005.869999997</v>
          </cell>
        </row>
        <row r="334">
          <cell r="A334" t="str">
            <v>389</v>
          </cell>
          <cell r="B334" t="str">
            <v>东常公司土地回购项目</v>
          </cell>
          <cell r="C334" t="str">
            <v>借</v>
          </cell>
          <cell r="D334">
            <v>300</v>
          </cell>
          <cell r="E334">
            <v>0</v>
          </cell>
          <cell r="F334">
            <v>0</v>
          </cell>
          <cell r="G334" t="str">
            <v>借</v>
          </cell>
          <cell r="H334">
            <v>300</v>
          </cell>
        </row>
        <row r="335">
          <cell r="A335" t="str">
            <v>390</v>
          </cell>
          <cell r="B335" t="str">
            <v>柳叶湖嘉悦百兴</v>
          </cell>
          <cell r="C335" t="str">
            <v>借</v>
          </cell>
          <cell r="D335">
            <v>374537</v>
          </cell>
          <cell r="E335">
            <v>-374537</v>
          </cell>
          <cell r="F335">
            <v>0</v>
          </cell>
          <cell r="G335" t="str">
            <v>平</v>
          </cell>
          <cell r="H335">
            <v>0</v>
          </cell>
        </row>
        <row r="336">
          <cell r="A336" t="str">
            <v>391</v>
          </cell>
          <cell r="B336" t="str">
            <v>芷兰街道办事处</v>
          </cell>
          <cell r="C336" t="str">
            <v>借</v>
          </cell>
          <cell r="D336">
            <v>4703467.18</v>
          </cell>
          <cell r="E336">
            <v>550529.11</v>
          </cell>
          <cell r="F336">
            <v>0</v>
          </cell>
          <cell r="G336" t="str">
            <v>借</v>
          </cell>
          <cell r="H336">
            <v>5253996.29</v>
          </cell>
        </row>
        <row r="337">
          <cell r="A337" t="str">
            <v>392</v>
          </cell>
          <cell r="B337" t="str">
            <v>市民中心（2015年第二批次）</v>
          </cell>
          <cell r="C337" t="str">
            <v>借</v>
          </cell>
          <cell r="D337">
            <v>20395978.800000001</v>
          </cell>
          <cell r="E337">
            <v>17299822.629999999</v>
          </cell>
          <cell r="F337">
            <v>0</v>
          </cell>
          <cell r="G337" t="str">
            <v>借</v>
          </cell>
          <cell r="H337">
            <v>37695801.43</v>
          </cell>
        </row>
        <row r="338">
          <cell r="A338" t="str">
            <v>393</v>
          </cell>
          <cell r="B338" t="str">
            <v>白鹤山集镇（2015年第二批次）</v>
          </cell>
          <cell r="C338" t="str">
            <v>借</v>
          </cell>
          <cell r="D338">
            <v>2434643.83</v>
          </cell>
          <cell r="E338">
            <v>352006.05</v>
          </cell>
          <cell r="F338">
            <v>0</v>
          </cell>
          <cell r="G338" t="str">
            <v>借</v>
          </cell>
          <cell r="H338">
            <v>2786649.88</v>
          </cell>
        </row>
        <row r="339">
          <cell r="A339" t="str">
            <v>394</v>
          </cell>
          <cell r="B339" t="str">
            <v>玉帛纺织</v>
          </cell>
          <cell r="C339" t="str">
            <v>借</v>
          </cell>
          <cell r="D339">
            <v>24194302.890000001</v>
          </cell>
          <cell r="E339">
            <v>2895185.05</v>
          </cell>
          <cell r="F339">
            <v>0</v>
          </cell>
          <cell r="G339" t="str">
            <v>借</v>
          </cell>
          <cell r="H339">
            <v>27089487.940000001</v>
          </cell>
        </row>
        <row r="340">
          <cell r="A340" t="str">
            <v>395</v>
          </cell>
          <cell r="B340" t="str">
            <v>朗清地块（2015年第三批次）</v>
          </cell>
          <cell r="C340" t="str">
            <v>借</v>
          </cell>
          <cell r="D340">
            <v>18399434.899999999</v>
          </cell>
          <cell r="E340">
            <v>2392680.63</v>
          </cell>
          <cell r="F340">
            <v>0</v>
          </cell>
          <cell r="G340" t="str">
            <v>借</v>
          </cell>
          <cell r="H340">
            <v>20792115.530000001</v>
          </cell>
        </row>
        <row r="341">
          <cell r="A341" t="str">
            <v>396</v>
          </cell>
          <cell r="B341" t="str">
            <v>朗秀地块（2015年第三批次）</v>
          </cell>
          <cell r="C341" t="str">
            <v>借</v>
          </cell>
          <cell r="D341">
            <v>16021779.689999999</v>
          </cell>
          <cell r="E341">
            <v>15485633.58</v>
          </cell>
          <cell r="F341">
            <v>0</v>
          </cell>
          <cell r="G341" t="str">
            <v>借</v>
          </cell>
          <cell r="H341">
            <v>31507413.27</v>
          </cell>
        </row>
        <row r="342">
          <cell r="A342" t="str">
            <v>397</v>
          </cell>
          <cell r="B342" t="str">
            <v>朗丽地块（2015年第三批次）</v>
          </cell>
          <cell r="C342" t="str">
            <v>借</v>
          </cell>
          <cell r="D342">
            <v>13005192.76</v>
          </cell>
          <cell r="E342">
            <v>1683023.61</v>
          </cell>
          <cell r="F342">
            <v>0</v>
          </cell>
          <cell r="G342" t="str">
            <v>借</v>
          </cell>
          <cell r="H342">
            <v>14688216.369999999</v>
          </cell>
        </row>
        <row r="343">
          <cell r="A343" t="str">
            <v>398</v>
          </cell>
          <cell r="B343" t="str">
            <v>柳叶湖公安分局业务技术用房、信访接待及后勤服务中心</v>
          </cell>
          <cell r="C343" t="str">
            <v>借</v>
          </cell>
          <cell r="D343">
            <v>11913869.300000001</v>
          </cell>
          <cell r="E343">
            <v>1459439.82</v>
          </cell>
          <cell r="F343">
            <v>0</v>
          </cell>
          <cell r="G343" t="str">
            <v>借</v>
          </cell>
          <cell r="H343">
            <v>13373309.119999999</v>
          </cell>
        </row>
        <row r="344">
          <cell r="A344" t="str">
            <v>399</v>
          </cell>
          <cell r="B344" t="str">
            <v>金丹加油站</v>
          </cell>
          <cell r="C344" t="str">
            <v>借</v>
          </cell>
          <cell r="D344">
            <v>56707.199999999997</v>
          </cell>
          <cell r="E344">
            <v>362370.77</v>
          </cell>
          <cell r="F344">
            <v>0</v>
          </cell>
          <cell r="G344" t="str">
            <v>借</v>
          </cell>
          <cell r="H344">
            <v>419077.97</v>
          </cell>
        </row>
        <row r="345">
          <cell r="A345" t="str">
            <v>400</v>
          </cell>
          <cell r="B345" t="str">
            <v>芙蓉街道社区服务中心</v>
          </cell>
          <cell r="C345" t="str">
            <v>借</v>
          </cell>
          <cell r="D345">
            <v>2630810.81</v>
          </cell>
          <cell r="E345">
            <v>307929.84000000003</v>
          </cell>
          <cell r="F345">
            <v>0</v>
          </cell>
          <cell r="G345" t="str">
            <v>借</v>
          </cell>
          <cell r="H345">
            <v>2938740.65</v>
          </cell>
        </row>
        <row r="346">
          <cell r="A346" t="str">
            <v>401</v>
          </cell>
          <cell r="B346" t="str">
            <v>食品物流园</v>
          </cell>
          <cell r="C346" t="str">
            <v>借</v>
          </cell>
          <cell r="D346">
            <v>3322.5</v>
          </cell>
          <cell r="E346">
            <v>0</v>
          </cell>
          <cell r="F346">
            <v>0</v>
          </cell>
          <cell r="G346" t="str">
            <v>借</v>
          </cell>
          <cell r="H346">
            <v>3322.5</v>
          </cell>
        </row>
        <row r="347">
          <cell r="A347" t="str">
            <v>402</v>
          </cell>
          <cell r="B347" t="str">
            <v>皂果七组棚改</v>
          </cell>
          <cell r="C347" t="str">
            <v>借</v>
          </cell>
          <cell r="D347">
            <v>11319.5</v>
          </cell>
          <cell r="E347">
            <v>1595433.4</v>
          </cell>
          <cell r="F347">
            <v>0</v>
          </cell>
          <cell r="G347" t="str">
            <v>借</v>
          </cell>
          <cell r="H347">
            <v>1606752.9</v>
          </cell>
        </row>
        <row r="348">
          <cell r="A348" t="str">
            <v>403</v>
          </cell>
          <cell r="B348" t="str">
            <v>路桥机械厂棚改</v>
          </cell>
          <cell r="C348" t="str">
            <v>借</v>
          </cell>
          <cell r="D348">
            <v>12753</v>
          </cell>
          <cell r="E348">
            <v>1795912</v>
          </cell>
          <cell r="F348">
            <v>0</v>
          </cell>
          <cell r="G348" t="str">
            <v>借</v>
          </cell>
          <cell r="H348">
            <v>1808665</v>
          </cell>
        </row>
        <row r="349">
          <cell r="A349" t="str">
            <v>404</v>
          </cell>
          <cell r="B349" t="str">
            <v>鸿富地块</v>
          </cell>
          <cell r="C349" t="str">
            <v>借</v>
          </cell>
          <cell r="D349">
            <v>4629.5</v>
          </cell>
          <cell r="E349">
            <v>0</v>
          </cell>
          <cell r="F349">
            <v>0</v>
          </cell>
          <cell r="G349" t="str">
            <v>借</v>
          </cell>
          <cell r="H349">
            <v>4629.5</v>
          </cell>
        </row>
        <row r="350">
          <cell r="A350" t="str">
            <v>405</v>
          </cell>
          <cell r="B350" t="str">
            <v>朗州路加油站（15年报批）</v>
          </cell>
          <cell r="C350" t="str">
            <v>借</v>
          </cell>
          <cell r="D350">
            <v>1531484.7</v>
          </cell>
          <cell r="E350">
            <v>3335780.64</v>
          </cell>
          <cell r="F350">
            <v>2433562.67</v>
          </cell>
          <cell r="G350" t="str">
            <v>借</v>
          </cell>
          <cell r="H350">
            <v>2433702.67</v>
          </cell>
        </row>
        <row r="351">
          <cell r="A351" t="str">
            <v>406</v>
          </cell>
          <cell r="B351" t="str">
            <v>天鹰荷花搅拌站</v>
          </cell>
          <cell r="C351" t="str">
            <v>借</v>
          </cell>
          <cell r="D351">
            <v>342168.6</v>
          </cell>
          <cell r="E351">
            <v>9207022.2599999998</v>
          </cell>
          <cell r="F351">
            <v>0</v>
          </cell>
          <cell r="G351" t="str">
            <v>借</v>
          </cell>
          <cell r="H351">
            <v>9549190.8599999994</v>
          </cell>
        </row>
        <row r="352">
          <cell r="A352" t="str">
            <v>407</v>
          </cell>
          <cell r="B352" t="str">
            <v>万美花园二期棚改</v>
          </cell>
          <cell r="C352" t="str">
            <v>平</v>
          </cell>
          <cell r="D352">
            <v>0</v>
          </cell>
          <cell r="E352">
            <v>40914.800000000003</v>
          </cell>
          <cell r="F352">
            <v>0</v>
          </cell>
          <cell r="G352" t="str">
            <v>借</v>
          </cell>
          <cell r="H352">
            <v>40914.800000000003</v>
          </cell>
        </row>
        <row r="353">
          <cell r="A353" t="str">
            <v>408</v>
          </cell>
          <cell r="B353" t="str">
            <v>文宗地块</v>
          </cell>
          <cell r="C353" t="str">
            <v>平</v>
          </cell>
          <cell r="D353">
            <v>0</v>
          </cell>
          <cell r="E353">
            <v>65827.08</v>
          </cell>
          <cell r="F353">
            <v>0</v>
          </cell>
          <cell r="G353" t="str">
            <v>借</v>
          </cell>
          <cell r="H353">
            <v>65827.08</v>
          </cell>
        </row>
        <row r="354">
          <cell r="A354" t="str">
            <v>409</v>
          </cell>
          <cell r="B354" t="str">
            <v>丹阳路车站地块</v>
          </cell>
          <cell r="C354" t="str">
            <v>平</v>
          </cell>
          <cell r="D354">
            <v>0</v>
          </cell>
          <cell r="E354">
            <v>144584.39000000001</v>
          </cell>
          <cell r="F354">
            <v>0</v>
          </cell>
          <cell r="G354" t="str">
            <v>借</v>
          </cell>
          <cell r="H354">
            <v>144584.39000000001</v>
          </cell>
        </row>
        <row r="355">
          <cell r="A355" t="str">
            <v>410</v>
          </cell>
          <cell r="B355" t="str">
            <v>紫河湾幼儿园</v>
          </cell>
          <cell r="C355" t="str">
            <v>平</v>
          </cell>
          <cell r="D355">
            <v>0</v>
          </cell>
          <cell r="E355">
            <v>129223</v>
          </cell>
          <cell r="F355">
            <v>0</v>
          </cell>
          <cell r="G355" t="str">
            <v>借</v>
          </cell>
          <cell r="H355">
            <v>129223</v>
          </cell>
        </row>
        <row r="356">
          <cell r="A356" t="str">
            <v>411</v>
          </cell>
          <cell r="B356" t="str">
            <v>朗峻地块</v>
          </cell>
          <cell r="C356" t="str">
            <v>平</v>
          </cell>
          <cell r="D356">
            <v>0</v>
          </cell>
          <cell r="E356">
            <v>67827.08</v>
          </cell>
          <cell r="F356">
            <v>0</v>
          </cell>
          <cell r="G356" t="str">
            <v>借</v>
          </cell>
          <cell r="H356">
            <v>67827.08</v>
          </cell>
        </row>
        <row r="357">
          <cell r="A357" t="str">
            <v>412</v>
          </cell>
          <cell r="B357" t="str">
            <v>原柳叶湖管委会</v>
          </cell>
          <cell r="C357" t="str">
            <v>平</v>
          </cell>
          <cell r="D357">
            <v>0</v>
          </cell>
          <cell r="E357">
            <v>58016166</v>
          </cell>
          <cell r="F357">
            <v>0</v>
          </cell>
          <cell r="G357" t="str">
            <v>借</v>
          </cell>
          <cell r="H357">
            <v>58016166</v>
          </cell>
        </row>
        <row r="358">
          <cell r="A358" t="str">
            <v>413</v>
          </cell>
          <cell r="B358" t="str">
            <v>朗州北路罗湾加油站</v>
          </cell>
          <cell r="C358" t="str">
            <v>平</v>
          </cell>
          <cell r="D358">
            <v>0</v>
          </cell>
          <cell r="E358">
            <v>1702789.02</v>
          </cell>
          <cell r="F358">
            <v>845601.51</v>
          </cell>
          <cell r="G358" t="str">
            <v>借</v>
          </cell>
          <cell r="H358">
            <v>857187.51</v>
          </cell>
        </row>
        <row r="359">
          <cell r="A359" t="str">
            <v>414</v>
          </cell>
          <cell r="B359" t="str">
            <v>常德水表厂</v>
          </cell>
          <cell r="C359" t="str">
            <v>平</v>
          </cell>
          <cell r="D359">
            <v>0</v>
          </cell>
          <cell r="E359">
            <v>28903286.460000001</v>
          </cell>
          <cell r="F359">
            <v>0</v>
          </cell>
          <cell r="G359" t="str">
            <v>借</v>
          </cell>
          <cell r="H359">
            <v>28903286.460000001</v>
          </cell>
        </row>
        <row r="360">
          <cell r="A360" t="str">
            <v>415</v>
          </cell>
          <cell r="B360" t="str">
            <v>天鹰混凝土分公司</v>
          </cell>
          <cell r="C360" t="str">
            <v>平</v>
          </cell>
          <cell r="D360">
            <v>0</v>
          </cell>
          <cell r="E360">
            <v>28351802.210000001</v>
          </cell>
          <cell r="F360">
            <v>0</v>
          </cell>
          <cell r="G360" t="str">
            <v>借</v>
          </cell>
          <cell r="H360">
            <v>28351802.210000001</v>
          </cell>
        </row>
        <row r="361">
          <cell r="A361" t="str">
            <v>416</v>
          </cell>
          <cell r="B361" t="str">
            <v>德国小镇</v>
          </cell>
          <cell r="C361" t="str">
            <v>平</v>
          </cell>
          <cell r="D361">
            <v>0</v>
          </cell>
          <cell r="E361">
            <v>52000</v>
          </cell>
          <cell r="F361">
            <v>0</v>
          </cell>
          <cell r="G361" t="str">
            <v>借</v>
          </cell>
          <cell r="H361">
            <v>52000</v>
          </cell>
        </row>
        <row r="362">
          <cell r="A362" t="str">
            <v>417</v>
          </cell>
          <cell r="B362" t="str">
            <v>汽车旅馆</v>
          </cell>
          <cell r="C362" t="str">
            <v>平</v>
          </cell>
          <cell r="D362">
            <v>0</v>
          </cell>
          <cell r="E362">
            <v>400</v>
          </cell>
          <cell r="F362">
            <v>0</v>
          </cell>
          <cell r="G362" t="str">
            <v>借</v>
          </cell>
          <cell r="H362">
            <v>400</v>
          </cell>
        </row>
        <row r="363">
          <cell r="A363" t="str">
            <v>418</v>
          </cell>
          <cell r="B363" t="str">
            <v>杨家巷棚改</v>
          </cell>
          <cell r="C363" t="str">
            <v>平</v>
          </cell>
          <cell r="D363">
            <v>0</v>
          </cell>
          <cell r="E363">
            <v>840613.2</v>
          </cell>
          <cell r="F363">
            <v>0</v>
          </cell>
          <cell r="G363" t="str">
            <v>借</v>
          </cell>
          <cell r="H363">
            <v>840613.2</v>
          </cell>
        </row>
        <row r="364">
          <cell r="A364" t="str">
            <v>419</v>
          </cell>
          <cell r="B364" t="str">
            <v>贾家湖棚改</v>
          </cell>
          <cell r="C364" t="str">
            <v>平</v>
          </cell>
          <cell r="D364">
            <v>0</v>
          </cell>
          <cell r="E364">
            <v>135043</v>
          </cell>
          <cell r="F364">
            <v>0</v>
          </cell>
          <cell r="G364" t="str">
            <v>借</v>
          </cell>
          <cell r="H364">
            <v>135043</v>
          </cell>
        </row>
        <row r="365">
          <cell r="A365" t="str">
            <v>420</v>
          </cell>
          <cell r="B365" t="str">
            <v>天盛</v>
          </cell>
          <cell r="C365" t="str">
            <v>平</v>
          </cell>
          <cell r="D365">
            <v>0</v>
          </cell>
          <cell r="E365">
            <v>20143912.600000001</v>
          </cell>
          <cell r="F365">
            <v>0</v>
          </cell>
          <cell r="G365" t="str">
            <v>借</v>
          </cell>
          <cell r="H365">
            <v>20143912.600000001</v>
          </cell>
        </row>
        <row r="366">
          <cell r="A366" t="str">
            <v>421</v>
          </cell>
          <cell r="B366" t="str">
            <v>婚庆产业园</v>
          </cell>
          <cell r="C366" t="str">
            <v>平</v>
          </cell>
          <cell r="D366">
            <v>0</v>
          </cell>
          <cell r="E366">
            <v>60671</v>
          </cell>
          <cell r="F366">
            <v>0</v>
          </cell>
          <cell r="G366" t="str">
            <v>借</v>
          </cell>
          <cell r="H366">
            <v>60671</v>
          </cell>
        </row>
        <row r="367">
          <cell r="A367" t="str">
            <v>422</v>
          </cell>
          <cell r="B367" t="str">
            <v>常德河街</v>
          </cell>
          <cell r="C367" t="str">
            <v>平</v>
          </cell>
          <cell r="D367">
            <v>0</v>
          </cell>
          <cell r="E367">
            <v>27300</v>
          </cell>
          <cell r="F367">
            <v>0</v>
          </cell>
          <cell r="G367" t="str">
            <v>借</v>
          </cell>
          <cell r="H367">
            <v>27300</v>
          </cell>
        </row>
        <row r="368">
          <cell r="A368" t="str">
            <v>423</v>
          </cell>
          <cell r="B368" t="str">
            <v>启稚地块</v>
          </cell>
          <cell r="C368" t="str">
            <v>平</v>
          </cell>
          <cell r="D368">
            <v>0</v>
          </cell>
          <cell r="E368">
            <v>756407.95</v>
          </cell>
          <cell r="F368">
            <v>0</v>
          </cell>
          <cell r="G368" t="str">
            <v>借</v>
          </cell>
          <cell r="H368">
            <v>756407.95</v>
          </cell>
        </row>
        <row r="369">
          <cell r="A369" t="str">
            <v>424</v>
          </cell>
          <cell r="B369" t="str">
            <v>武陵区造林绿化公司</v>
          </cell>
          <cell r="C369" t="str">
            <v>平</v>
          </cell>
          <cell r="D369">
            <v>0</v>
          </cell>
          <cell r="E369">
            <v>2940</v>
          </cell>
          <cell r="F369">
            <v>0</v>
          </cell>
          <cell r="G369" t="str">
            <v>借</v>
          </cell>
          <cell r="H369">
            <v>2940</v>
          </cell>
        </row>
        <row r="370">
          <cell r="A370" t="str">
            <v>425</v>
          </cell>
          <cell r="B370" t="str">
            <v>恒基建材</v>
          </cell>
          <cell r="C370" t="str">
            <v>平</v>
          </cell>
          <cell r="D370">
            <v>0</v>
          </cell>
          <cell r="E370">
            <v>39793.78</v>
          </cell>
          <cell r="F370">
            <v>0</v>
          </cell>
          <cell r="G370" t="str">
            <v>借</v>
          </cell>
          <cell r="H370">
            <v>39793.78</v>
          </cell>
        </row>
        <row r="371">
          <cell r="A371" t="str">
            <v>426</v>
          </cell>
          <cell r="B371" t="str">
            <v>东港地块</v>
          </cell>
          <cell r="C371" t="str">
            <v>平</v>
          </cell>
          <cell r="D371">
            <v>0</v>
          </cell>
          <cell r="E371">
            <v>35293.410000000003</v>
          </cell>
          <cell r="F371">
            <v>0</v>
          </cell>
          <cell r="G371" t="str">
            <v>借</v>
          </cell>
          <cell r="H371">
            <v>35293.410000000003</v>
          </cell>
        </row>
        <row r="372">
          <cell r="A372" t="str">
            <v>427</v>
          </cell>
          <cell r="B372" t="str">
            <v>朗逸地块</v>
          </cell>
          <cell r="C372" t="str">
            <v>平</v>
          </cell>
          <cell r="D372">
            <v>0</v>
          </cell>
          <cell r="E372">
            <v>1772.2</v>
          </cell>
          <cell r="F372">
            <v>0</v>
          </cell>
          <cell r="G372" t="str">
            <v>借</v>
          </cell>
          <cell r="H372">
            <v>1772.2</v>
          </cell>
        </row>
        <row r="373">
          <cell r="A373" t="str">
            <v>428</v>
          </cell>
          <cell r="B373" t="str">
            <v>朗澈地块</v>
          </cell>
          <cell r="C373" t="str">
            <v>平</v>
          </cell>
          <cell r="D373">
            <v>0</v>
          </cell>
          <cell r="E373">
            <v>21687377.289999999</v>
          </cell>
          <cell r="F373">
            <v>0</v>
          </cell>
          <cell r="G373" t="str">
            <v>借</v>
          </cell>
          <cell r="H373">
            <v>21687377.289999999</v>
          </cell>
        </row>
        <row r="374">
          <cell r="A374" t="str">
            <v>429</v>
          </cell>
          <cell r="B374" t="str">
            <v>朗明地块</v>
          </cell>
          <cell r="C374" t="str">
            <v>平</v>
          </cell>
          <cell r="D374">
            <v>0</v>
          </cell>
          <cell r="E374">
            <v>1863</v>
          </cell>
          <cell r="F374">
            <v>0</v>
          </cell>
          <cell r="G374" t="str">
            <v>借</v>
          </cell>
          <cell r="H374">
            <v>1863</v>
          </cell>
        </row>
        <row r="375">
          <cell r="A375" t="str">
            <v>430</v>
          </cell>
          <cell r="B375" t="str">
            <v>长胜桥棚改</v>
          </cell>
          <cell r="C375" t="str">
            <v>平</v>
          </cell>
          <cell r="D375">
            <v>0</v>
          </cell>
          <cell r="E375">
            <v>2776</v>
          </cell>
          <cell r="F375">
            <v>0</v>
          </cell>
          <cell r="G375" t="str">
            <v>借</v>
          </cell>
          <cell r="H375">
            <v>2776</v>
          </cell>
        </row>
        <row r="376">
          <cell r="A376" t="str">
            <v>431</v>
          </cell>
          <cell r="B376" t="str">
            <v>瑞华地块</v>
          </cell>
          <cell r="C376" t="str">
            <v>平</v>
          </cell>
          <cell r="D376">
            <v>0</v>
          </cell>
          <cell r="E376">
            <v>529838.06000000006</v>
          </cell>
          <cell r="F376">
            <v>0</v>
          </cell>
          <cell r="G376" t="str">
            <v>借</v>
          </cell>
          <cell r="H376">
            <v>529838.06000000006</v>
          </cell>
        </row>
        <row r="377">
          <cell r="A377" t="str">
            <v>432</v>
          </cell>
          <cell r="B377" t="str">
            <v>桃花源国茂地块二期</v>
          </cell>
          <cell r="C377" t="str">
            <v>平</v>
          </cell>
          <cell r="D377">
            <v>0</v>
          </cell>
          <cell r="E377">
            <v>216300</v>
          </cell>
          <cell r="F377">
            <v>0</v>
          </cell>
          <cell r="G377" t="str">
            <v>借</v>
          </cell>
          <cell r="H377">
            <v>216300</v>
          </cell>
        </row>
        <row r="378">
          <cell r="A378" t="str">
            <v>433</v>
          </cell>
          <cell r="B378" t="str">
            <v>桃花源金固文苑二期</v>
          </cell>
          <cell r="C378" t="str">
            <v>平</v>
          </cell>
          <cell r="D378">
            <v>0</v>
          </cell>
          <cell r="E378">
            <v>17252</v>
          </cell>
          <cell r="F378">
            <v>0</v>
          </cell>
          <cell r="G378" t="str">
            <v>借</v>
          </cell>
          <cell r="H378">
            <v>17252</v>
          </cell>
        </row>
        <row r="379">
          <cell r="A379" t="str">
            <v>434</v>
          </cell>
          <cell r="B379" t="str">
            <v>北部新城B-1地块</v>
          </cell>
          <cell r="C379" t="str">
            <v>平</v>
          </cell>
          <cell r="D379">
            <v>0</v>
          </cell>
          <cell r="E379">
            <v>6576377.46</v>
          </cell>
          <cell r="F379">
            <v>0</v>
          </cell>
          <cell r="G379" t="str">
            <v>借</v>
          </cell>
          <cell r="H379">
            <v>6576377.46</v>
          </cell>
        </row>
        <row r="380">
          <cell r="A380" t="str">
            <v>435</v>
          </cell>
          <cell r="B380" t="str">
            <v>北部新城B-3地块</v>
          </cell>
          <cell r="C380" t="str">
            <v>平</v>
          </cell>
          <cell r="D380">
            <v>0</v>
          </cell>
          <cell r="E380">
            <v>10308262.57</v>
          </cell>
          <cell r="F380">
            <v>0</v>
          </cell>
          <cell r="G380" t="str">
            <v>借</v>
          </cell>
          <cell r="H380">
            <v>10308262.57</v>
          </cell>
        </row>
        <row r="381">
          <cell r="A381" t="str">
            <v>436</v>
          </cell>
          <cell r="B381" t="str">
            <v>HQ-1地块</v>
          </cell>
          <cell r="C381" t="str">
            <v>平</v>
          </cell>
          <cell r="D381">
            <v>0</v>
          </cell>
          <cell r="E381">
            <v>157588.34</v>
          </cell>
          <cell r="F381">
            <v>0</v>
          </cell>
          <cell r="G381" t="str">
            <v>借</v>
          </cell>
          <cell r="H381">
            <v>157588.34</v>
          </cell>
        </row>
        <row r="382">
          <cell r="A382" t="str">
            <v>437</v>
          </cell>
          <cell r="B382" t="str">
            <v>朱湖安置小区</v>
          </cell>
          <cell r="C382" t="str">
            <v>平</v>
          </cell>
          <cell r="D382">
            <v>0</v>
          </cell>
          <cell r="E382">
            <v>20112056.829999998</v>
          </cell>
          <cell r="F382">
            <v>0</v>
          </cell>
          <cell r="G382" t="str">
            <v>借</v>
          </cell>
          <cell r="H382">
            <v>20112056.829999998</v>
          </cell>
        </row>
        <row r="383">
          <cell r="A383" t="str">
            <v>438</v>
          </cell>
          <cell r="B383" t="str">
            <v>珍珠城二（收购）</v>
          </cell>
          <cell r="C383" t="str">
            <v>平</v>
          </cell>
          <cell r="D383">
            <v>0</v>
          </cell>
          <cell r="E383">
            <v>61411.94</v>
          </cell>
          <cell r="F383">
            <v>0</v>
          </cell>
          <cell r="G383" t="str">
            <v>借</v>
          </cell>
          <cell r="H383">
            <v>61411.94</v>
          </cell>
        </row>
        <row r="384">
          <cell r="A384" t="str">
            <v>439</v>
          </cell>
          <cell r="B384" t="str">
            <v>经编厂宿舍棚改</v>
          </cell>
          <cell r="C384" t="str">
            <v>平</v>
          </cell>
          <cell r="D384">
            <v>0</v>
          </cell>
          <cell r="E384">
            <v>60000</v>
          </cell>
          <cell r="F384">
            <v>0</v>
          </cell>
          <cell r="G384" t="str">
            <v>借</v>
          </cell>
          <cell r="H384">
            <v>60000</v>
          </cell>
        </row>
        <row r="385">
          <cell r="A385" t="str">
            <v>440</v>
          </cell>
          <cell r="B385" t="str">
            <v>白鹤山集镇客栈</v>
          </cell>
          <cell r="C385" t="str">
            <v>平</v>
          </cell>
          <cell r="D385">
            <v>0</v>
          </cell>
          <cell r="E385">
            <v>16700</v>
          </cell>
          <cell r="F385">
            <v>0</v>
          </cell>
          <cell r="G385" t="str">
            <v>借</v>
          </cell>
          <cell r="H385">
            <v>16700</v>
          </cell>
        </row>
        <row r="386">
          <cell r="A386" t="str">
            <v>441</v>
          </cell>
          <cell r="B386" t="str">
            <v>白鹤山集镇商铺</v>
          </cell>
          <cell r="C386" t="str">
            <v>平</v>
          </cell>
          <cell r="D386">
            <v>0</v>
          </cell>
          <cell r="E386">
            <v>12200</v>
          </cell>
          <cell r="F386">
            <v>0</v>
          </cell>
          <cell r="G386" t="str">
            <v>借</v>
          </cell>
          <cell r="H386">
            <v>12200</v>
          </cell>
        </row>
        <row r="387">
          <cell r="A387" t="str">
            <v>442</v>
          </cell>
          <cell r="B387" t="str">
            <v>白鹤山集镇汽车旅馆</v>
          </cell>
          <cell r="C387" t="str">
            <v>平</v>
          </cell>
          <cell r="D387">
            <v>0</v>
          </cell>
          <cell r="E387">
            <v>16800</v>
          </cell>
          <cell r="F387">
            <v>0</v>
          </cell>
          <cell r="G387" t="str">
            <v>借</v>
          </cell>
          <cell r="H387">
            <v>16800</v>
          </cell>
        </row>
        <row r="388">
          <cell r="A388" t="str">
            <v>443</v>
          </cell>
          <cell r="B388" t="str">
            <v>高坪头六组棚改</v>
          </cell>
          <cell r="C388" t="str">
            <v>平</v>
          </cell>
          <cell r="D388">
            <v>0</v>
          </cell>
          <cell r="E388">
            <v>937783.2</v>
          </cell>
          <cell r="F388">
            <v>0</v>
          </cell>
          <cell r="G388" t="str">
            <v>借</v>
          </cell>
          <cell r="H388">
            <v>937783.2</v>
          </cell>
        </row>
        <row r="389">
          <cell r="A389" t="str">
            <v>444</v>
          </cell>
          <cell r="B389" t="str">
            <v>朝阳路地块一棚改</v>
          </cell>
          <cell r="C389" t="str">
            <v>平</v>
          </cell>
          <cell r="D389">
            <v>0</v>
          </cell>
          <cell r="E389">
            <v>84686</v>
          </cell>
          <cell r="F389">
            <v>0</v>
          </cell>
          <cell r="G389" t="str">
            <v>借</v>
          </cell>
          <cell r="H389">
            <v>84686</v>
          </cell>
        </row>
        <row r="390">
          <cell r="A390" t="str">
            <v>445</v>
          </cell>
          <cell r="B390" t="str">
            <v>老河洑镇棚改</v>
          </cell>
          <cell r="C390" t="str">
            <v>平</v>
          </cell>
          <cell r="D390">
            <v>0</v>
          </cell>
          <cell r="E390">
            <v>415404.79999999999</v>
          </cell>
          <cell r="F390">
            <v>0</v>
          </cell>
          <cell r="G390" t="str">
            <v>借</v>
          </cell>
          <cell r="H390">
            <v>415404.79999999999</v>
          </cell>
        </row>
        <row r="391">
          <cell r="A391" t="str">
            <v>446</v>
          </cell>
          <cell r="B391" t="str">
            <v>上东曼城补征</v>
          </cell>
          <cell r="C391" t="str">
            <v>平</v>
          </cell>
          <cell r="D391">
            <v>0</v>
          </cell>
          <cell r="E391">
            <v>31784.27</v>
          </cell>
          <cell r="F391">
            <v>0</v>
          </cell>
          <cell r="G391" t="str">
            <v>借</v>
          </cell>
          <cell r="H391">
            <v>31784.27</v>
          </cell>
        </row>
        <row r="392">
          <cell r="A392" t="str">
            <v>447</v>
          </cell>
          <cell r="B392" t="str">
            <v>武陵区德源加油站</v>
          </cell>
          <cell r="C392" t="str">
            <v>平</v>
          </cell>
          <cell r="D392">
            <v>0</v>
          </cell>
          <cell r="E392">
            <v>360591.75</v>
          </cell>
          <cell r="F392">
            <v>0</v>
          </cell>
          <cell r="G392" t="str">
            <v>借</v>
          </cell>
          <cell r="H392">
            <v>360591.75</v>
          </cell>
        </row>
        <row r="393">
          <cell r="A393" t="str">
            <v>448</v>
          </cell>
          <cell r="B393" t="str">
            <v>太阳大道加油站</v>
          </cell>
          <cell r="C393" t="str">
            <v>平</v>
          </cell>
          <cell r="D393">
            <v>0</v>
          </cell>
          <cell r="E393">
            <v>85413.8</v>
          </cell>
          <cell r="F393">
            <v>0</v>
          </cell>
          <cell r="G393" t="str">
            <v>借</v>
          </cell>
          <cell r="H393">
            <v>85413.8</v>
          </cell>
        </row>
        <row r="394">
          <cell r="A394" t="str">
            <v>997</v>
          </cell>
          <cell r="B394" t="str">
            <v>待定</v>
          </cell>
          <cell r="C394" t="str">
            <v>借</v>
          </cell>
          <cell r="D394">
            <v>939082.66</v>
          </cell>
          <cell r="E394">
            <v>0</v>
          </cell>
          <cell r="F394">
            <v>0</v>
          </cell>
          <cell r="G394" t="str">
            <v>借</v>
          </cell>
          <cell r="H394">
            <v>939082.66</v>
          </cell>
        </row>
        <row r="395">
          <cell r="A395" t="str">
            <v>998</v>
          </cell>
          <cell r="B395" t="str">
            <v>2008注资项目</v>
          </cell>
          <cell r="C395" t="str">
            <v>贷</v>
          </cell>
          <cell r="D395">
            <v>451800000</v>
          </cell>
          <cell r="E395">
            <v>0</v>
          </cell>
          <cell r="F395">
            <v>0</v>
          </cell>
          <cell r="G395" t="str">
            <v>贷</v>
          </cell>
          <cell r="H395">
            <v>451800000</v>
          </cell>
        </row>
        <row r="396">
          <cell r="A396" t="str">
            <v>999</v>
          </cell>
          <cell r="B396" t="str">
            <v>2009注资项目</v>
          </cell>
          <cell r="C396" t="str">
            <v>贷</v>
          </cell>
          <cell r="D396">
            <v>1119790000</v>
          </cell>
          <cell r="E396">
            <v>0</v>
          </cell>
          <cell r="F396">
            <v>0</v>
          </cell>
          <cell r="G396" t="str">
            <v>贷</v>
          </cell>
          <cell r="H396">
            <v>1119790000</v>
          </cell>
        </row>
        <row r="397">
          <cell r="B397" t="str">
            <v>合计</v>
          </cell>
          <cell r="C397" t="str">
            <v>贷</v>
          </cell>
          <cell r="D397">
            <v>482605224.85000002</v>
          </cell>
          <cell r="E397">
            <v>3149997724.9899998</v>
          </cell>
          <cell r="F397">
            <v>2593065755.8099999</v>
          </cell>
          <cell r="G397" t="str">
            <v>借</v>
          </cell>
          <cell r="H397">
            <v>74326744.329999998</v>
          </cell>
        </row>
      </sheetData>
      <sheetData sheetId="6">
        <row r="1">
          <cell r="B1" t="str">
            <v>编码</v>
          </cell>
          <cell r="C1" t="str">
            <v>项目名称</v>
          </cell>
          <cell r="D1" t="str">
            <v>方向2</v>
          </cell>
          <cell r="E1" t="str">
            <v>期初余额</v>
          </cell>
          <cell r="F1" t="str">
            <v>本期借方发生</v>
          </cell>
          <cell r="G1" t="str">
            <v>本期贷方发生</v>
          </cell>
          <cell r="H1" t="str">
            <v>方向6</v>
          </cell>
          <cell r="I1" t="str">
            <v>期末余额</v>
          </cell>
        </row>
        <row r="2">
          <cell r="B2" t="str">
            <v>001</v>
          </cell>
          <cell r="C2" t="str">
            <v>无线电二厂地块</v>
          </cell>
          <cell r="D2" t="str">
            <v>借</v>
          </cell>
          <cell r="E2">
            <v>3836779.38</v>
          </cell>
          <cell r="F2">
            <v>0</v>
          </cell>
          <cell r="G2">
            <v>0</v>
          </cell>
          <cell r="H2" t="str">
            <v>借</v>
          </cell>
          <cell r="I2">
            <v>3836779.38</v>
          </cell>
        </row>
        <row r="3">
          <cell r="B3" t="str">
            <v>002</v>
          </cell>
          <cell r="C3" t="str">
            <v>美仑食品</v>
          </cell>
          <cell r="D3" t="str">
            <v>借</v>
          </cell>
          <cell r="E3">
            <v>105100</v>
          </cell>
          <cell r="F3">
            <v>0</v>
          </cell>
          <cell r="G3">
            <v>0</v>
          </cell>
          <cell r="H3" t="str">
            <v>借</v>
          </cell>
          <cell r="I3">
            <v>105100</v>
          </cell>
        </row>
        <row r="4">
          <cell r="B4" t="str">
            <v>005</v>
          </cell>
          <cell r="C4" t="str">
            <v>柳苑二期</v>
          </cell>
          <cell r="D4" t="str">
            <v>借</v>
          </cell>
          <cell r="E4">
            <v>19818298.199999999</v>
          </cell>
          <cell r="F4">
            <v>0</v>
          </cell>
          <cell r="G4">
            <v>0</v>
          </cell>
          <cell r="H4" t="str">
            <v>借</v>
          </cell>
          <cell r="I4">
            <v>19818298.199999999</v>
          </cell>
        </row>
        <row r="5">
          <cell r="B5" t="str">
            <v>006</v>
          </cell>
          <cell r="C5" t="str">
            <v>七里居</v>
          </cell>
          <cell r="D5" t="str">
            <v>借</v>
          </cell>
          <cell r="E5">
            <v>42039546.5</v>
          </cell>
          <cell r="F5">
            <v>0</v>
          </cell>
          <cell r="G5">
            <v>0</v>
          </cell>
          <cell r="H5" t="str">
            <v>借</v>
          </cell>
          <cell r="I5">
            <v>42039546.5</v>
          </cell>
        </row>
        <row r="6">
          <cell r="B6" t="str">
            <v>008</v>
          </cell>
          <cell r="C6" t="str">
            <v>六0一矿—Ⅰ(划)</v>
          </cell>
          <cell r="D6" t="str">
            <v>借</v>
          </cell>
          <cell r="E6">
            <v>54546.879999999997</v>
          </cell>
          <cell r="F6">
            <v>0</v>
          </cell>
          <cell r="G6">
            <v>0</v>
          </cell>
          <cell r="H6" t="str">
            <v>借</v>
          </cell>
          <cell r="I6">
            <v>54546.879999999997</v>
          </cell>
        </row>
        <row r="7">
          <cell r="B7" t="str">
            <v>010</v>
          </cell>
          <cell r="C7" t="str">
            <v>西区南坪供销社</v>
          </cell>
          <cell r="D7" t="str">
            <v>借</v>
          </cell>
          <cell r="E7">
            <v>2687186.12</v>
          </cell>
          <cell r="F7">
            <v>5000</v>
          </cell>
          <cell r="G7">
            <v>2692186.12</v>
          </cell>
          <cell r="H7" t="str">
            <v>平</v>
          </cell>
          <cell r="I7">
            <v>0</v>
          </cell>
        </row>
        <row r="8">
          <cell r="B8" t="str">
            <v>011</v>
          </cell>
          <cell r="C8" t="str">
            <v>重建基地</v>
          </cell>
          <cell r="D8" t="str">
            <v>借</v>
          </cell>
          <cell r="E8">
            <v>151000</v>
          </cell>
          <cell r="F8">
            <v>0</v>
          </cell>
          <cell r="G8">
            <v>0</v>
          </cell>
          <cell r="H8" t="str">
            <v>借</v>
          </cell>
          <cell r="I8">
            <v>151000</v>
          </cell>
        </row>
        <row r="9">
          <cell r="B9" t="str">
            <v>013</v>
          </cell>
          <cell r="C9" t="str">
            <v>大湖水殖四宗地(注)</v>
          </cell>
          <cell r="D9" t="str">
            <v>借</v>
          </cell>
          <cell r="E9">
            <v>134401338.88999999</v>
          </cell>
          <cell r="F9">
            <v>0</v>
          </cell>
          <cell r="G9">
            <v>0</v>
          </cell>
          <cell r="H9" t="str">
            <v>借</v>
          </cell>
          <cell r="I9">
            <v>134401338.88999999</v>
          </cell>
        </row>
        <row r="10">
          <cell r="B10" t="str">
            <v>014</v>
          </cell>
          <cell r="C10" t="str">
            <v>海珠实业地块</v>
          </cell>
          <cell r="D10" t="str">
            <v>借</v>
          </cell>
          <cell r="E10">
            <v>6467380.2400000002</v>
          </cell>
          <cell r="F10">
            <v>475760</v>
          </cell>
          <cell r="G10">
            <v>0</v>
          </cell>
          <cell r="H10" t="str">
            <v>借</v>
          </cell>
          <cell r="I10">
            <v>6943140.2400000002</v>
          </cell>
        </row>
        <row r="11">
          <cell r="B11" t="str">
            <v>016</v>
          </cell>
          <cell r="C11" t="str">
            <v>工业新区地块</v>
          </cell>
          <cell r="D11" t="str">
            <v>借</v>
          </cell>
          <cell r="E11">
            <v>44869</v>
          </cell>
          <cell r="F11">
            <v>0</v>
          </cell>
          <cell r="G11">
            <v>0</v>
          </cell>
          <cell r="H11" t="str">
            <v>借</v>
          </cell>
          <cell r="I11">
            <v>44869</v>
          </cell>
        </row>
        <row r="12">
          <cell r="B12" t="str">
            <v>021</v>
          </cell>
          <cell r="C12" t="str">
            <v>东风村地块</v>
          </cell>
          <cell r="D12" t="str">
            <v>借</v>
          </cell>
          <cell r="E12">
            <v>3074555.38</v>
          </cell>
          <cell r="F12">
            <v>0</v>
          </cell>
          <cell r="G12">
            <v>0</v>
          </cell>
          <cell r="H12" t="str">
            <v>借</v>
          </cell>
          <cell r="I12">
            <v>3074555.38</v>
          </cell>
        </row>
        <row r="13">
          <cell r="B13" t="str">
            <v>023</v>
          </cell>
          <cell r="C13" t="str">
            <v>富临小区</v>
          </cell>
          <cell r="D13" t="str">
            <v>借</v>
          </cell>
          <cell r="E13">
            <v>22032719.329999998</v>
          </cell>
          <cell r="F13">
            <v>0</v>
          </cell>
          <cell r="G13">
            <v>0</v>
          </cell>
          <cell r="H13" t="str">
            <v>借</v>
          </cell>
          <cell r="I13">
            <v>22032719.329999998</v>
          </cell>
        </row>
        <row r="14">
          <cell r="B14" t="str">
            <v>024</v>
          </cell>
          <cell r="C14" t="str">
            <v>文山小区</v>
          </cell>
          <cell r="D14" t="str">
            <v>借</v>
          </cell>
          <cell r="E14">
            <v>3588976</v>
          </cell>
          <cell r="F14">
            <v>0</v>
          </cell>
          <cell r="G14">
            <v>0</v>
          </cell>
          <cell r="H14" t="str">
            <v>借</v>
          </cell>
          <cell r="I14">
            <v>3588976</v>
          </cell>
        </row>
        <row r="15">
          <cell r="B15" t="str">
            <v>025</v>
          </cell>
          <cell r="C15" t="str">
            <v>常德商会(五号)</v>
          </cell>
          <cell r="D15" t="str">
            <v>借</v>
          </cell>
          <cell r="E15">
            <v>299123.5</v>
          </cell>
          <cell r="F15">
            <v>0</v>
          </cell>
          <cell r="G15">
            <v>0</v>
          </cell>
          <cell r="H15" t="str">
            <v>借</v>
          </cell>
          <cell r="I15">
            <v>299123.5</v>
          </cell>
        </row>
        <row r="16">
          <cell r="B16" t="str">
            <v>026</v>
          </cell>
          <cell r="C16" t="str">
            <v>军干所(五号)</v>
          </cell>
          <cell r="D16" t="str">
            <v>借</v>
          </cell>
          <cell r="E16">
            <v>228697</v>
          </cell>
          <cell r="F16">
            <v>0</v>
          </cell>
          <cell r="G16">
            <v>0</v>
          </cell>
          <cell r="H16" t="str">
            <v>借</v>
          </cell>
          <cell r="I16">
            <v>228697</v>
          </cell>
        </row>
        <row r="17">
          <cell r="B17" t="str">
            <v>027</v>
          </cell>
          <cell r="C17" t="str">
            <v>文化创意产业园</v>
          </cell>
          <cell r="D17" t="str">
            <v>借</v>
          </cell>
          <cell r="E17">
            <v>45350059.659999996</v>
          </cell>
          <cell r="F17">
            <v>0</v>
          </cell>
          <cell r="G17">
            <v>0</v>
          </cell>
          <cell r="H17" t="str">
            <v>借</v>
          </cell>
          <cell r="I17">
            <v>45350059.659999996</v>
          </cell>
        </row>
        <row r="18">
          <cell r="B18" t="str">
            <v>028</v>
          </cell>
          <cell r="C18" t="str">
            <v>仙源路地块</v>
          </cell>
          <cell r="D18" t="str">
            <v>借</v>
          </cell>
          <cell r="E18">
            <v>2368586.81</v>
          </cell>
          <cell r="F18">
            <v>0</v>
          </cell>
          <cell r="G18">
            <v>0</v>
          </cell>
          <cell r="H18" t="str">
            <v>借</v>
          </cell>
          <cell r="I18">
            <v>2368586.81</v>
          </cell>
        </row>
        <row r="19">
          <cell r="B19" t="str">
            <v>029</v>
          </cell>
          <cell r="C19" t="str">
            <v>汇元小区(北区)</v>
          </cell>
          <cell r="D19" t="str">
            <v>借</v>
          </cell>
          <cell r="E19">
            <v>1137047</v>
          </cell>
          <cell r="F19">
            <v>0</v>
          </cell>
          <cell r="G19">
            <v>0</v>
          </cell>
          <cell r="H19" t="str">
            <v>借</v>
          </cell>
          <cell r="I19">
            <v>1137047</v>
          </cell>
        </row>
        <row r="20">
          <cell r="B20" t="str">
            <v>030</v>
          </cell>
          <cell r="C20" t="str">
            <v>富园小区地块</v>
          </cell>
          <cell r="D20" t="str">
            <v>借</v>
          </cell>
          <cell r="E20">
            <v>36839182.130000003</v>
          </cell>
          <cell r="F20">
            <v>0</v>
          </cell>
          <cell r="G20">
            <v>0</v>
          </cell>
          <cell r="H20" t="str">
            <v>借</v>
          </cell>
          <cell r="I20">
            <v>36839182.130000003</v>
          </cell>
        </row>
        <row r="21">
          <cell r="B21" t="str">
            <v>031</v>
          </cell>
          <cell r="C21" t="str">
            <v>泰兴小区二期</v>
          </cell>
          <cell r="D21" t="str">
            <v>借</v>
          </cell>
          <cell r="E21">
            <v>2368056</v>
          </cell>
          <cell r="F21">
            <v>0</v>
          </cell>
          <cell r="G21">
            <v>0</v>
          </cell>
          <cell r="H21" t="str">
            <v>借</v>
          </cell>
          <cell r="I21">
            <v>2368056</v>
          </cell>
        </row>
        <row r="22">
          <cell r="B22" t="str">
            <v>033</v>
          </cell>
          <cell r="C22" t="str">
            <v>三岔路社区</v>
          </cell>
          <cell r="D22" t="str">
            <v>借</v>
          </cell>
          <cell r="E22">
            <v>1100000</v>
          </cell>
          <cell r="F22">
            <v>0</v>
          </cell>
          <cell r="G22">
            <v>0</v>
          </cell>
          <cell r="H22" t="str">
            <v>借</v>
          </cell>
          <cell r="I22">
            <v>1100000</v>
          </cell>
        </row>
        <row r="23">
          <cell r="B23" t="str">
            <v>034</v>
          </cell>
          <cell r="C23" t="str">
            <v>滨江豪庭</v>
          </cell>
          <cell r="D23" t="str">
            <v>借</v>
          </cell>
          <cell r="E23">
            <v>65975273.520000003</v>
          </cell>
          <cell r="F23">
            <v>0</v>
          </cell>
          <cell r="G23">
            <v>0</v>
          </cell>
          <cell r="H23" t="str">
            <v>借</v>
          </cell>
          <cell r="I23">
            <v>65975273.520000003</v>
          </cell>
        </row>
        <row r="24">
          <cell r="B24" t="str">
            <v>035</v>
          </cell>
          <cell r="C24" t="str">
            <v>芙蓉路加油站(五号)</v>
          </cell>
          <cell r="D24" t="str">
            <v>借</v>
          </cell>
          <cell r="E24">
            <v>49922</v>
          </cell>
          <cell r="F24">
            <v>0</v>
          </cell>
          <cell r="G24">
            <v>0</v>
          </cell>
          <cell r="H24" t="str">
            <v>借</v>
          </cell>
          <cell r="I24">
            <v>49922</v>
          </cell>
        </row>
        <row r="25">
          <cell r="B25" t="str">
            <v>037</v>
          </cell>
          <cell r="C25" t="str">
            <v>沙港花园</v>
          </cell>
          <cell r="D25" t="str">
            <v>借</v>
          </cell>
          <cell r="E25">
            <v>3783568.2</v>
          </cell>
          <cell r="F25">
            <v>0</v>
          </cell>
          <cell r="G25">
            <v>0</v>
          </cell>
          <cell r="H25" t="str">
            <v>借</v>
          </cell>
          <cell r="I25">
            <v>3783568.2</v>
          </cell>
        </row>
        <row r="26">
          <cell r="B26" t="str">
            <v>038</v>
          </cell>
          <cell r="C26" t="str">
            <v>中国联通(五号)</v>
          </cell>
          <cell r="D26" t="str">
            <v>借</v>
          </cell>
          <cell r="E26">
            <v>147880</v>
          </cell>
          <cell r="F26">
            <v>0</v>
          </cell>
          <cell r="G26">
            <v>0</v>
          </cell>
          <cell r="H26" t="str">
            <v>借</v>
          </cell>
          <cell r="I26">
            <v>147880</v>
          </cell>
        </row>
        <row r="27">
          <cell r="B27" t="str">
            <v>039</v>
          </cell>
          <cell r="C27" t="str">
            <v>芙蓉花园</v>
          </cell>
          <cell r="D27" t="str">
            <v>借</v>
          </cell>
          <cell r="E27">
            <v>125660</v>
          </cell>
          <cell r="F27">
            <v>0</v>
          </cell>
          <cell r="G27">
            <v>0</v>
          </cell>
          <cell r="H27" t="str">
            <v>借</v>
          </cell>
          <cell r="I27">
            <v>125660</v>
          </cell>
        </row>
        <row r="28">
          <cell r="B28" t="str">
            <v>040</v>
          </cell>
          <cell r="C28" t="str">
            <v>环卫公厕(皂果路)</v>
          </cell>
          <cell r="D28" t="str">
            <v>借</v>
          </cell>
          <cell r="E28">
            <v>1906772</v>
          </cell>
          <cell r="F28">
            <v>0</v>
          </cell>
          <cell r="G28">
            <v>0</v>
          </cell>
          <cell r="H28" t="str">
            <v>借</v>
          </cell>
          <cell r="I28">
            <v>1906772</v>
          </cell>
        </row>
        <row r="29">
          <cell r="B29" t="str">
            <v>041</v>
          </cell>
          <cell r="C29" t="str">
            <v>富盛小区</v>
          </cell>
          <cell r="D29" t="str">
            <v>借</v>
          </cell>
          <cell r="E29">
            <v>25832705.68</v>
          </cell>
          <cell r="F29">
            <v>0</v>
          </cell>
          <cell r="G29">
            <v>0</v>
          </cell>
          <cell r="H29" t="str">
            <v>借</v>
          </cell>
          <cell r="I29">
            <v>25832705.68</v>
          </cell>
        </row>
        <row r="30">
          <cell r="B30" t="str">
            <v>042</v>
          </cell>
          <cell r="C30" t="str">
            <v>德和园小区(五号)</v>
          </cell>
          <cell r="D30" t="str">
            <v>借</v>
          </cell>
          <cell r="E30">
            <v>455860</v>
          </cell>
          <cell r="F30">
            <v>0</v>
          </cell>
          <cell r="G30">
            <v>0</v>
          </cell>
          <cell r="H30" t="str">
            <v>借</v>
          </cell>
          <cell r="I30">
            <v>455860</v>
          </cell>
        </row>
        <row r="31">
          <cell r="B31" t="str">
            <v>043</v>
          </cell>
          <cell r="C31" t="str">
            <v>常德移动分公司</v>
          </cell>
          <cell r="D31" t="str">
            <v>借</v>
          </cell>
          <cell r="E31">
            <v>3621592.48</v>
          </cell>
          <cell r="F31">
            <v>0</v>
          </cell>
          <cell r="G31">
            <v>0</v>
          </cell>
          <cell r="H31" t="str">
            <v>借</v>
          </cell>
          <cell r="I31">
            <v>3621592.48</v>
          </cell>
        </row>
        <row r="32">
          <cell r="B32" t="str">
            <v>045</v>
          </cell>
          <cell r="C32" t="str">
            <v>华天地块</v>
          </cell>
          <cell r="D32" t="str">
            <v>借</v>
          </cell>
          <cell r="E32">
            <v>6070352.2000000002</v>
          </cell>
          <cell r="F32">
            <v>0</v>
          </cell>
          <cell r="G32">
            <v>0</v>
          </cell>
          <cell r="H32" t="str">
            <v>借</v>
          </cell>
          <cell r="I32">
            <v>6070352.2000000002</v>
          </cell>
        </row>
        <row r="33">
          <cell r="B33" t="str">
            <v>046</v>
          </cell>
          <cell r="C33" t="str">
            <v>电力加油站</v>
          </cell>
          <cell r="D33" t="str">
            <v>借</v>
          </cell>
          <cell r="E33">
            <v>691965.56</v>
          </cell>
          <cell r="F33">
            <v>5000</v>
          </cell>
          <cell r="G33">
            <v>696965.56</v>
          </cell>
          <cell r="H33" t="str">
            <v>平</v>
          </cell>
          <cell r="I33">
            <v>0</v>
          </cell>
        </row>
        <row r="34">
          <cell r="B34" t="str">
            <v>047</v>
          </cell>
          <cell r="C34" t="str">
            <v>烟草物流</v>
          </cell>
          <cell r="D34" t="str">
            <v>借</v>
          </cell>
          <cell r="E34">
            <v>2227996</v>
          </cell>
          <cell r="F34">
            <v>0</v>
          </cell>
          <cell r="G34">
            <v>0</v>
          </cell>
          <cell r="H34" t="str">
            <v>借</v>
          </cell>
          <cell r="I34">
            <v>2227996</v>
          </cell>
        </row>
        <row r="35">
          <cell r="B35" t="str">
            <v>048</v>
          </cell>
          <cell r="C35" t="str">
            <v>象样地块(非园区)</v>
          </cell>
          <cell r="D35" t="str">
            <v>借</v>
          </cell>
          <cell r="E35">
            <v>2372984.5</v>
          </cell>
          <cell r="F35">
            <v>-123000</v>
          </cell>
          <cell r="G35">
            <v>2249984.5</v>
          </cell>
          <cell r="H35" t="str">
            <v>平</v>
          </cell>
          <cell r="I35">
            <v>0</v>
          </cell>
        </row>
        <row r="36">
          <cell r="B36" t="str">
            <v>049</v>
          </cell>
          <cell r="C36" t="str">
            <v>一看地块(湘沅并入)</v>
          </cell>
          <cell r="D36" t="str">
            <v>借</v>
          </cell>
          <cell r="E36">
            <v>13767179.1</v>
          </cell>
          <cell r="F36">
            <v>0</v>
          </cell>
          <cell r="G36">
            <v>0</v>
          </cell>
          <cell r="H36" t="str">
            <v>借</v>
          </cell>
          <cell r="I36">
            <v>13767179.1</v>
          </cell>
        </row>
        <row r="37">
          <cell r="B37" t="str">
            <v>050</v>
          </cell>
          <cell r="C37" t="str">
            <v>定海管桩项目</v>
          </cell>
          <cell r="D37" t="str">
            <v>借</v>
          </cell>
          <cell r="E37">
            <v>4321709</v>
          </cell>
          <cell r="F37">
            <v>0</v>
          </cell>
          <cell r="G37">
            <v>0</v>
          </cell>
          <cell r="H37" t="str">
            <v>借</v>
          </cell>
          <cell r="I37">
            <v>4321709</v>
          </cell>
        </row>
        <row r="38">
          <cell r="B38" t="str">
            <v>051</v>
          </cell>
          <cell r="C38" t="str">
            <v>柳叶湖会展中心</v>
          </cell>
          <cell r="D38" t="str">
            <v>借</v>
          </cell>
          <cell r="E38">
            <v>8315076.7999999998</v>
          </cell>
          <cell r="F38">
            <v>0</v>
          </cell>
          <cell r="G38">
            <v>0</v>
          </cell>
          <cell r="H38" t="str">
            <v>借</v>
          </cell>
          <cell r="I38">
            <v>8315076.7999999998</v>
          </cell>
        </row>
        <row r="39">
          <cell r="B39" t="str">
            <v>052</v>
          </cell>
          <cell r="C39" t="str">
            <v>市公安局宿舍(六号)</v>
          </cell>
          <cell r="D39" t="str">
            <v>借</v>
          </cell>
          <cell r="E39">
            <v>1228910</v>
          </cell>
          <cell r="F39">
            <v>0</v>
          </cell>
          <cell r="G39">
            <v>0</v>
          </cell>
          <cell r="H39" t="str">
            <v>借</v>
          </cell>
          <cell r="I39">
            <v>1228910</v>
          </cell>
        </row>
        <row r="40">
          <cell r="B40" t="str">
            <v>053</v>
          </cell>
          <cell r="C40" t="str">
            <v>动物市场</v>
          </cell>
          <cell r="D40" t="str">
            <v>借</v>
          </cell>
          <cell r="E40">
            <v>11577754</v>
          </cell>
          <cell r="F40">
            <v>0</v>
          </cell>
          <cell r="G40">
            <v>0</v>
          </cell>
          <cell r="H40" t="str">
            <v>借</v>
          </cell>
          <cell r="I40">
            <v>11577754</v>
          </cell>
        </row>
        <row r="41">
          <cell r="B41" t="str">
            <v>054</v>
          </cell>
          <cell r="C41" t="str">
            <v>东亚汽车</v>
          </cell>
          <cell r="D41" t="str">
            <v>借</v>
          </cell>
          <cell r="E41">
            <v>240467.6</v>
          </cell>
          <cell r="F41">
            <v>5000</v>
          </cell>
          <cell r="G41">
            <v>0</v>
          </cell>
          <cell r="H41" t="str">
            <v>借</v>
          </cell>
          <cell r="I41">
            <v>245467.6</v>
          </cell>
        </row>
        <row r="42">
          <cell r="B42" t="str">
            <v>055</v>
          </cell>
          <cell r="C42" t="str">
            <v>超汉猪鬃</v>
          </cell>
          <cell r="D42" t="str">
            <v>平</v>
          </cell>
          <cell r="E42">
            <v>0</v>
          </cell>
          <cell r="F42">
            <v>-562</v>
          </cell>
          <cell r="G42">
            <v>0</v>
          </cell>
          <cell r="H42" t="str">
            <v>贷</v>
          </cell>
          <cell r="I42">
            <v>562</v>
          </cell>
        </row>
        <row r="43">
          <cell r="B43" t="str">
            <v>056</v>
          </cell>
          <cell r="C43" t="str">
            <v>君临小区</v>
          </cell>
          <cell r="D43" t="str">
            <v>借</v>
          </cell>
          <cell r="E43">
            <v>1259171.98</v>
          </cell>
          <cell r="F43">
            <v>0</v>
          </cell>
          <cell r="G43">
            <v>0</v>
          </cell>
          <cell r="H43" t="str">
            <v>借</v>
          </cell>
          <cell r="I43">
            <v>1259171.98</v>
          </cell>
        </row>
        <row r="44">
          <cell r="B44" t="str">
            <v>057</v>
          </cell>
          <cell r="C44" t="str">
            <v>沙港花园二期</v>
          </cell>
          <cell r="D44" t="str">
            <v>借</v>
          </cell>
          <cell r="E44">
            <v>617019</v>
          </cell>
          <cell r="F44">
            <v>0</v>
          </cell>
          <cell r="G44">
            <v>0</v>
          </cell>
          <cell r="H44" t="str">
            <v>借</v>
          </cell>
          <cell r="I44">
            <v>617019</v>
          </cell>
        </row>
        <row r="45">
          <cell r="B45" t="str">
            <v>060</v>
          </cell>
          <cell r="C45" t="str">
            <v>白马湖、乌龙港南区项目</v>
          </cell>
          <cell r="D45" t="str">
            <v>借</v>
          </cell>
          <cell r="E45">
            <v>77706670.989999995</v>
          </cell>
          <cell r="F45">
            <v>0</v>
          </cell>
          <cell r="G45">
            <v>0</v>
          </cell>
          <cell r="H45" t="str">
            <v>借</v>
          </cell>
          <cell r="I45">
            <v>77706670.989999995</v>
          </cell>
        </row>
        <row r="46">
          <cell r="B46" t="str">
            <v>061</v>
          </cell>
          <cell r="C46" t="str">
            <v>西博图医院</v>
          </cell>
          <cell r="D46" t="str">
            <v>借</v>
          </cell>
          <cell r="E46">
            <v>10652211.199999999</v>
          </cell>
          <cell r="F46">
            <v>0</v>
          </cell>
          <cell r="G46">
            <v>0</v>
          </cell>
          <cell r="H46" t="str">
            <v>借</v>
          </cell>
          <cell r="I46">
            <v>10652211.199999999</v>
          </cell>
        </row>
        <row r="47">
          <cell r="B47" t="str">
            <v>063</v>
          </cell>
          <cell r="C47" t="str">
            <v>国际大酒店(注)</v>
          </cell>
          <cell r="D47" t="str">
            <v>借</v>
          </cell>
          <cell r="E47">
            <v>28116</v>
          </cell>
          <cell r="F47">
            <v>0</v>
          </cell>
          <cell r="G47">
            <v>0</v>
          </cell>
          <cell r="H47" t="str">
            <v>借</v>
          </cell>
          <cell r="I47">
            <v>28116</v>
          </cell>
        </row>
        <row r="48">
          <cell r="B48" t="str">
            <v>064</v>
          </cell>
          <cell r="C48" t="str">
            <v>凯悦大酒店(注)</v>
          </cell>
          <cell r="D48" t="str">
            <v>借</v>
          </cell>
          <cell r="E48">
            <v>5600</v>
          </cell>
          <cell r="F48">
            <v>0</v>
          </cell>
          <cell r="G48">
            <v>0</v>
          </cell>
          <cell r="H48" t="str">
            <v>借</v>
          </cell>
          <cell r="I48">
            <v>5600</v>
          </cell>
        </row>
        <row r="49">
          <cell r="B49" t="str">
            <v>065</v>
          </cell>
          <cell r="C49" t="str">
            <v>金沙大酒店(注)</v>
          </cell>
          <cell r="D49" t="str">
            <v>借</v>
          </cell>
          <cell r="E49">
            <v>2500</v>
          </cell>
          <cell r="F49">
            <v>0</v>
          </cell>
          <cell r="G49">
            <v>0</v>
          </cell>
          <cell r="H49" t="str">
            <v>借</v>
          </cell>
          <cell r="I49">
            <v>2500</v>
          </cell>
        </row>
        <row r="50">
          <cell r="B50" t="str">
            <v>068</v>
          </cell>
          <cell r="C50" t="str">
            <v>怡景福园二期</v>
          </cell>
          <cell r="D50" t="str">
            <v>借</v>
          </cell>
          <cell r="E50">
            <v>18631398.350000001</v>
          </cell>
          <cell r="F50">
            <v>0</v>
          </cell>
          <cell r="G50">
            <v>0</v>
          </cell>
          <cell r="H50" t="str">
            <v>借</v>
          </cell>
          <cell r="I50">
            <v>18631398.350000001</v>
          </cell>
        </row>
        <row r="51">
          <cell r="B51" t="str">
            <v>071</v>
          </cell>
          <cell r="C51" t="str">
            <v>烟机扩建工程</v>
          </cell>
          <cell r="D51" t="str">
            <v>借</v>
          </cell>
          <cell r="E51">
            <v>12029786.9</v>
          </cell>
          <cell r="F51">
            <v>157002</v>
          </cell>
          <cell r="G51">
            <v>0</v>
          </cell>
          <cell r="H51" t="str">
            <v>借</v>
          </cell>
          <cell r="I51">
            <v>12186788.9</v>
          </cell>
        </row>
        <row r="52">
          <cell r="B52" t="str">
            <v>072</v>
          </cell>
          <cell r="C52" t="str">
            <v>皂果路农贸市场</v>
          </cell>
          <cell r="D52" t="str">
            <v>借</v>
          </cell>
          <cell r="E52">
            <v>72400</v>
          </cell>
          <cell r="F52">
            <v>0</v>
          </cell>
          <cell r="G52">
            <v>0</v>
          </cell>
          <cell r="H52" t="str">
            <v>借</v>
          </cell>
          <cell r="I52">
            <v>72400</v>
          </cell>
        </row>
        <row r="53">
          <cell r="B53" t="str">
            <v>073</v>
          </cell>
          <cell r="C53" t="str">
            <v>食吹商塑四宗地</v>
          </cell>
          <cell r="D53" t="str">
            <v>借</v>
          </cell>
          <cell r="E53">
            <v>44285198.200000003</v>
          </cell>
          <cell r="F53">
            <v>-419477.69</v>
          </cell>
          <cell r="G53">
            <v>43865720.509999998</v>
          </cell>
          <cell r="H53" t="str">
            <v>平</v>
          </cell>
          <cell r="I53">
            <v>0</v>
          </cell>
        </row>
        <row r="54">
          <cell r="B54" t="str">
            <v>074</v>
          </cell>
          <cell r="C54" t="str">
            <v>吹填防洪工程</v>
          </cell>
          <cell r="D54" t="str">
            <v>贷</v>
          </cell>
          <cell r="E54">
            <v>278477.69</v>
          </cell>
          <cell r="F54">
            <v>278477.69</v>
          </cell>
          <cell r="G54">
            <v>0</v>
          </cell>
          <cell r="H54" t="str">
            <v>平</v>
          </cell>
          <cell r="I54">
            <v>0</v>
          </cell>
        </row>
        <row r="55">
          <cell r="B55" t="str">
            <v>075</v>
          </cell>
          <cell r="C55" t="str">
            <v>市食品总公司地块</v>
          </cell>
          <cell r="D55" t="str">
            <v>贷</v>
          </cell>
          <cell r="E55">
            <v>156000</v>
          </cell>
          <cell r="F55">
            <v>156000</v>
          </cell>
          <cell r="G55">
            <v>0</v>
          </cell>
          <cell r="H55" t="str">
            <v>平</v>
          </cell>
          <cell r="I55">
            <v>0</v>
          </cell>
        </row>
        <row r="56">
          <cell r="B56" t="str">
            <v>080</v>
          </cell>
          <cell r="C56" t="str">
            <v>锦绣天邸</v>
          </cell>
          <cell r="D56" t="str">
            <v>借</v>
          </cell>
          <cell r="E56">
            <v>17401690.309999999</v>
          </cell>
          <cell r="F56">
            <v>0</v>
          </cell>
          <cell r="G56">
            <v>0</v>
          </cell>
          <cell r="H56" t="str">
            <v>借</v>
          </cell>
          <cell r="I56">
            <v>17401690.309999999</v>
          </cell>
        </row>
        <row r="57">
          <cell r="B57" t="str">
            <v>085</v>
          </cell>
          <cell r="C57" t="str">
            <v>原东区供销社地块</v>
          </cell>
          <cell r="D57" t="str">
            <v>平</v>
          </cell>
          <cell r="E57">
            <v>0</v>
          </cell>
          <cell r="F57">
            <v>5700</v>
          </cell>
          <cell r="G57">
            <v>0</v>
          </cell>
          <cell r="H57" t="str">
            <v>借</v>
          </cell>
          <cell r="I57">
            <v>5700</v>
          </cell>
        </row>
        <row r="58">
          <cell r="B58" t="str">
            <v>089</v>
          </cell>
          <cell r="C58" t="str">
            <v>国陶(原东鹏陶瓷市场)</v>
          </cell>
          <cell r="D58" t="str">
            <v>借</v>
          </cell>
          <cell r="E58">
            <v>19264547.600000001</v>
          </cell>
          <cell r="F58">
            <v>0</v>
          </cell>
          <cell r="G58">
            <v>0</v>
          </cell>
          <cell r="H58" t="str">
            <v>借</v>
          </cell>
          <cell r="I58">
            <v>19264547.600000001</v>
          </cell>
        </row>
        <row r="59">
          <cell r="B59" t="str">
            <v>091</v>
          </cell>
          <cell r="C59" t="str">
            <v>双大机械</v>
          </cell>
          <cell r="D59" t="str">
            <v>贷</v>
          </cell>
          <cell r="E59">
            <v>21300</v>
          </cell>
          <cell r="F59">
            <v>0</v>
          </cell>
          <cell r="G59">
            <v>0</v>
          </cell>
          <cell r="H59" t="str">
            <v>贷</v>
          </cell>
          <cell r="I59">
            <v>21300</v>
          </cell>
        </row>
        <row r="60">
          <cell r="B60" t="str">
            <v>094</v>
          </cell>
          <cell r="C60" t="str">
            <v>朝阳路地块(白洋堤检察院)</v>
          </cell>
          <cell r="D60" t="str">
            <v>借</v>
          </cell>
          <cell r="E60">
            <v>12444231.060000001</v>
          </cell>
          <cell r="F60">
            <v>269982.17</v>
          </cell>
          <cell r="G60">
            <v>0</v>
          </cell>
          <cell r="H60" t="str">
            <v>借</v>
          </cell>
          <cell r="I60">
            <v>12714213.23</v>
          </cell>
        </row>
        <row r="61">
          <cell r="B61" t="str">
            <v>095</v>
          </cell>
          <cell r="C61" t="str">
            <v>紫菱花园</v>
          </cell>
          <cell r="D61" t="str">
            <v>借</v>
          </cell>
          <cell r="E61">
            <v>316276049.23000002</v>
          </cell>
          <cell r="F61">
            <v>0</v>
          </cell>
          <cell r="G61">
            <v>0</v>
          </cell>
          <cell r="H61" t="str">
            <v>借</v>
          </cell>
          <cell r="I61">
            <v>316276049.23000002</v>
          </cell>
        </row>
        <row r="62">
          <cell r="B62" t="str">
            <v>098</v>
          </cell>
          <cell r="C62" t="str">
            <v>红花园生物科技</v>
          </cell>
          <cell r="D62" t="str">
            <v>平</v>
          </cell>
          <cell r="E62">
            <v>0</v>
          </cell>
          <cell r="F62">
            <v>1555</v>
          </cell>
          <cell r="G62">
            <v>0</v>
          </cell>
          <cell r="H62" t="str">
            <v>借</v>
          </cell>
          <cell r="I62">
            <v>1555</v>
          </cell>
        </row>
        <row r="63">
          <cell r="B63" t="str">
            <v>100</v>
          </cell>
          <cell r="C63" t="str">
            <v>增减挂钩02</v>
          </cell>
          <cell r="D63" t="str">
            <v>平</v>
          </cell>
          <cell r="E63">
            <v>0</v>
          </cell>
          <cell r="F63">
            <v>56540641.539999999</v>
          </cell>
          <cell r="G63">
            <v>0</v>
          </cell>
          <cell r="H63" t="str">
            <v>借</v>
          </cell>
          <cell r="I63">
            <v>56540641.539999999</v>
          </cell>
        </row>
        <row r="64">
          <cell r="B64" t="str">
            <v>101</v>
          </cell>
          <cell r="C64" t="str">
            <v>增减挂钩05</v>
          </cell>
          <cell r="D64" t="str">
            <v>借</v>
          </cell>
          <cell r="E64">
            <v>5214402.01</v>
          </cell>
          <cell r="F64">
            <v>0</v>
          </cell>
          <cell r="G64">
            <v>0</v>
          </cell>
          <cell r="H64" t="str">
            <v>借</v>
          </cell>
          <cell r="I64">
            <v>5214402.01</v>
          </cell>
        </row>
        <row r="65">
          <cell r="B65" t="str">
            <v>102</v>
          </cell>
          <cell r="C65" t="str">
            <v>增减挂钩06</v>
          </cell>
          <cell r="D65" t="str">
            <v>借</v>
          </cell>
          <cell r="E65">
            <v>5727488.8700000001</v>
          </cell>
          <cell r="F65">
            <v>0</v>
          </cell>
          <cell r="G65">
            <v>0</v>
          </cell>
          <cell r="H65" t="str">
            <v>借</v>
          </cell>
          <cell r="I65">
            <v>5727488.8700000001</v>
          </cell>
        </row>
        <row r="66">
          <cell r="B66" t="str">
            <v>103</v>
          </cell>
          <cell r="C66" t="str">
            <v>增减挂钩汽贸城A(原增挂08)</v>
          </cell>
          <cell r="D66" t="str">
            <v>借</v>
          </cell>
          <cell r="E66">
            <v>51781</v>
          </cell>
          <cell r="F66">
            <v>0</v>
          </cell>
          <cell r="G66">
            <v>0</v>
          </cell>
          <cell r="H66" t="str">
            <v>借</v>
          </cell>
          <cell r="I66">
            <v>51781</v>
          </cell>
        </row>
        <row r="67">
          <cell r="B67" t="str">
            <v>104</v>
          </cell>
          <cell r="C67" t="str">
            <v>增减挂钩汽贸城B(原增挂09)</v>
          </cell>
          <cell r="D67" t="str">
            <v>平</v>
          </cell>
          <cell r="E67">
            <v>0</v>
          </cell>
          <cell r="F67">
            <v>14038779.34</v>
          </cell>
          <cell r="G67">
            <v>0</v>
          </cell>
          <cell r="H67" t="str">
            <v>借</v>
          </cell>
          <cell r="I67">
            <v>14038779.34</v>
          </cell>
        </row>
        <row r="68">
          <cell r="B68" t="str">
            <v>107</v>
          </cell>
          <cell r="C68" t="str">
            <v>花卉物流园一(原增挂12)</v>
          </cell>
          <cell r="D68" t="str">
            <v>借</v>
          </cell>
          <cell r="E68">
            <v>62533261.600000001</v>
          </cell>
          <cell r="F68">
            <v>0</v>
          </cell>
          <cell r="G68">
            <v>0</v>
          </cell>
          <cell r="H68" t="str">
            <v>借</v>
          </cell>
          <cell r="I68">
            <v>62533261.600000001</v>
          </cell>
        </row>
        <row r="69">
          <cell r="B69" t="str">
            <v>108</v>
          </cell>
          <cell r="C69" t="str">
            <v>花卉物流园二(原增挂13)</v>
          </cell>
          <cell r="D69" t="str">
            <v>借</v>
          </cell>
          <cell r="E69">
            <v>9672035.0299999993</v>
          </cell>
          <cell r="F69">
            <v>0</v>
          </cell>
          <cell r="G69">
            <v>0</v>
          </cell>
          <cell r="H69" t="str">
            <v>借</v>
          </cell>
          <cell r="I69">
            <v>9672035.0299999993</v>
          </cell>
        </row>
        <row r="70">
          <cell r="B70" t="str">
            <v>122</v>
          </cell>
          <cell r="C70" t="str">
            <v>市排管处宅基地(划)</v>
          </cell>
          <cell r="D70" t="str">
            <v>借</v>
          </cell>
          <cell r="E70">
            <v>275000</v>
          </cell>
          <cell r="F70">
            <v>0</v>
          </cell>
          <cell r="G70">
            <v>0</v>
          </cell>
          <cell r="H70" t="str">
            <v>借</v>
          </cell>
          <cell r="I70">
            <v>275000</v>
          </cell>
        </row>
        <row r="71">
          <cell r="B71" t="str">
            <v>124</v>
          </cell>
          <cell r="C71" t="str">
            <v>首创房产地块(二期)</v>
          </cell>
          <cell r="D71" t="str">
            <v>借</v>
          </cell>
          <cell r="E71">
            <v>17613458.469999999</v>
          </cell>
          <cell r="F71">
            <v>0</v>
          </cell>
          <cell r="G71">
            <v>0</v>
          </cell>
          <cell r="H71" t="str">
            <v>借</v>
          </cell>
          <cell r="I71">
            <v>17613458.469999999</v>
          </cell>
        </row>
        <row r="72">
          <cell r="B72" t="str">
            <v>130</v>
          </cell>
          <cell r="C72" t="str">
            <v>常德大道五号地块</v>
          </cell>
          <cell r="D72" t="str">
            <v>借</v>
          </cell>
          <cell r="E72">
            <v>163196975.03</v>
          </cell>
          <cell r="F72">
            <v>0</v>
          </cell>
          <cell r="G72">
            <v>0</v>
          </cell>
          <cell r="H72" t="str">
            <v>借</v>
          </cell>
          <cell r="I72">
            <v>163196975.03</v>
          </cell>
        </row>
        <row r="73">
          <cell r="B73" t="str">
            <v>139</v>
          </cell>
          <cell r="C73" t="str">
            <v>天润荷花砂场</v>
          </cell>
          <cell r="D73" t="str">
            <v>平</v>
          </cell>
          <cell r="E73">
            <v>0</v>
          </cell>
          <cell r="F73">
            <v>590071.4</v>
          </cell>
          <cell r="G73">
            <v>509810.4</v>
          </cell>
          <cell r="H73" t="str">
            <v>借</v>
          </cell>
          <cell r="I73">
            <v>80261</v>
          </cell>
        </row>
        <row r="74">
          <cell r="B74" t="str">
            <v>140</v>
          </cell>
          <cell r="C74" t="str">
            <v>芙蓉商业广场(六号)</v>
          </cell>
          <cell r="D74" t="str">
            <v>贷</v>
          </cell>
          <cell r="E74">
            <v>649461</v>
          </cell>
          <cell r="F74">
            <v>63135468.729999997</v>
          </cell>
          <cell r="G74">
            <v>13800</v>
          </cell>
          <cell r="H74" t="str">
            <v>借</v>
          </cell>
          <cell r="I74">
            <v>62472207.729999997</v>
          </cell>
        </row>
        <row r="75">
          <cell r="B75" t="str">
            <v>144</v>
          </cell>
          <cell r="C75" t="str">
            <v>食盐配送中心(盐欣)</v>
          </cell>
          <cell r="D75" t="str">
            <v>平</v>
          </cell>
          <cell r="E75">
            <v>0</v>
          </cell>
          <cell r="F75">
            <v>42518252.57</v>
          </cell>
          <cell r="G75">
            <v>0</v>
          </cell>
          <cell r="H75" t="str">
            <v>借</v>
          </cell>
          <cell r="I75">
            <v>42518252.57</v>
          </cell>
        </row>
        <row r="76">
          <cell r="B76" t="str">
            <v>145</v>
          </cell>
          <cell r="C76" t="str">
            <v>常德大道六号地块</v>
          </cell>
          <cell r="D76" t="str">
            <v>借</v>
          </cell>
          <cell r="E76">
            <v>62672238.200000003</v>
          </cell>
          <cell r="F76">
            <v>0</v>
          </cell>
          <cell r="G76">
            <v>0</v>
          </cell>
          <cell r="H76" t="str">
            <v>借</v>
          </cell>
          <cell r="I76">
            <v>62672238.200000003</v>
          </cell>
        </row>
        <row r="77">
          <cell r="B77" t="str">
            <v>148</v>
          </cell>
          <cell r="C77" t="str">
            <v>索坤地块</v>
          </cell>
          <cell r="D77" t="str">
            <v>借</v>
          </cell>
          <cell r="E77">
            <v>6564780</v>
          </cell>
          <cell r="F77">
            <v>0</v>
          </cell>
          <cell r="G77">
            <v>0</v>
          </cell>
          <cell r="H77" t="str">
            <v>借</v>
          </cell>
          <cell r="I77">
            <v>6564780</v>
          </cell>
        </row>
        <row r="78">
          <cell r="B78" t="str">
            <v>150</v>
          </cell>
          <cell r="C78" t="str">
            <v>德丰农业</v>
          </cell>
          <cell r="D78" t="str">
            <v>贷</v>
          </cell>
          <cell r="E78">
            <v>285300</v>
          </cell>
          <cell r="F78">
            <v>0</v>
          </cell>
          <cell r="G78">
            <v>0</v>
          </cell>
          <cell r="H78" t="str">
            <v>贷</v>
          </cell>
          <cell r="I78">
            <v>285300</v>
          </cell>
        </row>
        <row r="79">
          <cell r="B79" t="str">
            <v>151</v>
          </cell>
          <cell r="C79" t="str">
            <v>原武陵酒厂(划)</v>
          </cell>
          <cell r="D79" t="str">
            <v>借</v>
          </cell>
          <cell r="E79">
            <v>10476</v>
          </cell>
          <cell r="F79">
            <v>0</v>
          </cell>
          <cell r="G79">
            <v>0</v>
          </cell>
          <cell r="H79" t="str">
            <v>借</v>
          </cell>
          <cell r="I79">
            <v>10476</v>
          </cell>
        </row>
        <row r="80">
          <cell r="B80" t="str">
            <v>152</v>
          </cell>
          <cell r="C80" t="str">
            <v>市检察院旧院</v>
          </cell>
          <cell r="D80" t="str">
            <v>借</v>
          </cell>
          <cell r="E80">
            <v>45519631.030000001</v>
          </cell>
          <cell r="F80">
            <v>99626</v>
          </cell>
          <cell r="G80">
            <v>0</v>
          </cell>
          <cell r="H80" t="str">
            <v>借</v>
          </cell>
          <cell r="I80">
            <v>45619257.030000001</v>
          </cell>
        </row>
        <row r="81">
          <cell r="B81" t="str">
            <v>156</v>
          </cell>
          <cell r="C81" t="str">
            <v>雄鹰科技</v>
          </cell>
          <cell r="D81" t="str">
            <v>借</v>
          </cell>
          <cell r="E81">
            <v>8020062.0199999996</v>
          </cell>
          <cell r="F81">
            <v>0</v>
          </cell>
          <cell r="G81">
            <v>0</v>
          </cell>
          <cell r="H81" t="str">
            <v>借</v>
          </cell>
          <cell r="I81">
            <v>8020062.0199999996</v>
          </cell>
        </row>
        <row r="82">
          <cell r="B82" t="str">
            <v>157</v>
          </cell>
          <cell r="C82" t="str">
            <v>东常小区</v>
          </cell>
          <cell r="D82" t="str">
            <v>借</v>
          </cell>
          <cell r="E82">
            <v>200</v>
          </cell>
          <cell r="F82">
            <v>271093663.72000003</v>
          </cell>
          <cell r="G82">
            <v>0</v>
          </cell>
          <cell r="H82" t="str">
            <v>借</v>
          </cell>
          <cell r="I82">
            <v>271093863.72000003</v>
          </cell>
        </row>
        <row r="83">
          <cell r="B83" t="str">
            <v>162</v>
          </cell>
          <cell r="C83" t="str">
            <v>楠竹山农贸市场(补征)</v>
          </cell>
          <cell r="D83" t="str">
            <v>借</v>
          </cell>
          <cell r="E83">
            <v>468737.05</v>
          </cell>
          <cell r="F83">
            <v>0</v>
          </cell>
          <cell r="G83">
            <v>0</v>
          </cell>
          <cell r="H83" t="str">
            <v>借</v>
          </cell>
          <cell r="I83">
            <v>468737.05</v>
          </cell>
        </row>
        <row r="84">
          <cell r="B84" t="str">
            <v>174</v>
          </cell>
          <cell r="C84" t="str">
            <v>武陵工业新区</v>
          </cell>
          <cell r="D84" t="str">
            <v>借</v>
          </cell>
          <cell r="E84">
            <v>46501.13</v>
          </cell>
          <cell r="F84">
            <v>0</v>
          </cell>
          <cell r="G84">
            <v>0</v>
          </cell>
          <cell r="H84" t="str">
            <v>借</v>
          </cell>
          <cell r="I84">
            <v>46501.13</v>
          </cell>
        </row>
        <row r="85">
          <cell r="B85" t="str">
            <v>175</v>
          </cell>
          <cell r="C85" t="str">
            <v>紫东苑</v>
          </cell>
          <cell r="D85" t="str">
            <v>平</v>
          </cell>
          <cell r="E85">
            <v>0</v>
          </cell>
          <cell r="F85">
            <v>237779025.65000001</v>
          </cell>
          <cell r="G85">
            <v>0</v>
          </cell>
          <cell r="H85" t="str">
            <v>借</v>
          </cell>
          <cell r="I85">
            <v>237779025.65000001</v>
          </cell>
        </row>
        <row r="86">
          <cell r="B86" t="str">
            <v>183</v>
          </cell>
          <cell r="C86" t="str">
            <v>育德小区</v>
          </cell>
          <cell r="D86" t="str">
            <v>借</v>
          </cell>
          <cell r="E86">
            <v>15665331.640000001</v>
          </cell>
          <cell r="F86">
            <v>0</v>
          </cell>
          <cell r="G86">
            <v>0</v>
          </cell>
          <cell r="H86" t="str">
            <v>借</v>
          </cell>
          <cell r="I86">
            <v>15665331.640000001</v>
          </cell>
        </row>
        <row r="87">
          <cell r="B87" t="str">
            <v>185</v>
          </cell>
          <cell r="C87" t="str">
            <v>武陵公安分局</v>
          </cell>
          <cell r="D87" t="str">
            <v>借</v>
          </cell>
          <cell r="E87">
            <v>7466620.5</v>
          </cell>
          <cell r="F87">
            <v>0</v>
          </cell>
          <cell r="G87">
            <v>0</v>
          </cell>
          <cell r="H87" t="str">
            <v>借</v>
          </cell>
          <cell r="I87">
            <v>7466620.5</v>
          </cell>
        </row>
        <row r="88">
          <cell r="B88" t="str">
            <v>187</v>
          </cell>
          <cell r="C88" t="str">
            <v>紫薇花城</v>
          </cell>
          <cell r="D88" t="str">
            <v>借</v>
          </cell>
          <cell r="E88">
            <v>67084841.259999998</v>
          </cell>
          <cell r="F88">
            <v>0</v>
          </cell>
          <cell r="G88">
            <v>0</v>
          </cell>
          <cell r="H88" t="str">
            <v>借</v>
          </cell>
          <cell r="I88">
            <v>67084841.259999998</v>
          </cell>
        </row>
        <row r="89">
          <cell r="B89" t="str">
            <v>190</v>
          </cell>
          <cell r="C89" t="str">
            <v>常烟迁建(11年—994号)</v>
          </cell>
          <cell r="D89" t="str">
            <v>借</v>
          </cell>
          <cell r="E89">
            <v>181680656.33000001</v>
          </cell>
          <cell r="F89">
            <v>493913</v>
          </cell>
          <cell r="G89">
            <v>0</v>
          </cell>
          <cell r="H89" t="str">
            <v>借</v>
          </cell>
          <cell r="I89">
            <v>182174569.33000001</v>
          </cell>
        </row>
        <row r="90">
          <cell r="B90" t="str">
            <v>191</v>
          </cell>
          <cell r="C90" t="str">
            <v>常烟迁居(12年—96号)</v>
          </cell>
          <cell r="D90" t="str">
            <v>借</v>
          </cell>
          <cell r="E90">
            <v>249232990.88</v>
          </cell>
          <cell r="F90">
            <v>468147</v>
          </cell>
          <cell r="G90">
            <v>0</v>
          </cell>
          <cell r="H90" t="str">
            <v>借</v>
          </cell>
          <cell r="I90">
            <v>249701137.88</v>
          </cell>
        </row>
        <row r="91">
          <cell r="B91" t="str">
            <v>192</v>
          </cell>
          <cell r="C91" t="str">
            <v>增减挂钩11(常烟相邻)</v>
          </cell>
          <cell r="D91" t="str">
            <v>借</v>
          </cell>
          <cell r="E91">
            <v>165625</v>
          </cell>
          <cell r="F91">
            <v>0</v>
          </cell>
          <cell r="G91">
            <v>0</v>
          </cell>
          <cell r="H91" t="str">
            <v>借</v>
          </cell>
          <cell r="I91">
            <v>165625</v>
          </cell>
        </row>
        <row r="92">
          <cell r="B92" t="str">
            <v>193</v>
          </cell>
          <cell r="C92" t="str">
            <v>常烟迁建(增减挂钩05、06)</v>
          </cell>
          <cell r="D92" t="str">
            <v>借</v>
          </cell>
          <cell r="E92">
            <v>106024469.45</v>
          </cell>
          <cell r="F92">
            <v>6592</v>
          </cell>
          <cell r="G92">
            <v>0</v>
          </cell>
          <cell r="H92" t="str">
            <v>借</v>
          </cell>
          <cell r="I92">
            <v>106031061.45</v>
          </cell>
        </row>
        <row r="93">
          <cell r="B93" t="str">
            <v>194</v>
          </cell>
          <cell r="C93" t="str">
            <v>常烟迁建(长庚北路)</v>
          </cell>
          <cell r="D93" t="str">
            <v>借</v>
          </cell>
          <cell r="E93">
            <v>3623999</v>
          </cell>
          <cell r="F93">
            <v>0</v>
          </cell>
          <cell r="G93">
            <v>0</v>
          </cell>
          <cell r="H93" t="str">
            <v>借</v>
          </cell>
          <cell r="I93">
            <v>3623999</v>
          </cell>
        </row>
        <row r="94">
          <cell r="B94" t="str">
            <v>195</v>
          </cell>
          <cell r="C94" t="str">
            <v>杨桥工业用地(2012第一批)</v>
          </cell>
          <cell r="D94" t="str">
            <v>借</v>
          </cell>
          <cell r="E94">
            <v>62109</v>
          </cell>
          <cell r="F94">
            <v>657372</v>
          </cell>
          <cell r="G94">
            <v>0</v>
          </cell>
          <cell r="H94" t="str">
            <v>借</v>
          </cell>
          <cell r="I94">
            <v>719481</v>
          </cell>
        </row>
        <row r="95">
          <cell r="B95" t="str">
            <v>213</v>
          </cell>
          <cell r="C95" t="str">
            <v>宇虹液化气站</v>
          </cell>
          <cell r="D95" t="str">
            <v>平</v>
          </cell>
          <cell r="E95">
            <v>0</v>
          </cell>
          <cell r="F95">
            <v>2834497.95</v>
          </cell>
          <cell r="G95">
            <v>0</v>
          </cell>
          <cell r="H95" t="str">
            <v>借</v>
          </cell>
          <cell r="I95">
            <v>2834497.95</v>
          </cell>
        </row>
        <row r="96">
          <cell r="B96" t="str">
            <v>214</v>
          </cell>
          <cell r="C96" t="str">
            <v>富园安置楼工程</v>
          </cell>
          <cell r="D96" t="str">
            <v>借</v>
          </cell>
          <cell r="E96">
            <v>2000</v>
          </cell>
          <cell r="F96">
            <v>0</v>
          </cell>
          <cell r="G96">
            <v>0</v>
          </cell>
          <cell r="H96" t="str">
            <v>借</v>
          </cell>
          <cell r="I96">
            <v>2000</v>
          </cell>
        </row>
        <row r="97">
          <cell r="B97" t="str">
            <v>222</v>
          </cell>
          <cell r="C97" t="str">
            <v>正大二期</v>
          </cell>
          <cell r="D97" t="str">
            <v>借</v>
          </cell>
          <cell r="E97">
            <v>258686.8</v>
          </cell>
          <cell r="F97">
            <v>5000</v>
          </cell>
          <cell r="G97">
            <v>0</v>
          </cell>
          <cell r="H97" t="str">
            <v>借</v>
          </cell>
          <cell r="I97">
            <v>263686.8</v>
          </cell>
        </row>
        <row r="98">
          <cell r="B98" t="str">
            <v>225</v>
          </cell>
          <cell r="C98" t="str">
            <v>创业地块</v>
          </cell>
          <cell r="D98" t="str">
            <v>借</v>
          </cell>
          <cell r="E98">
            <v>18300</v>
          </cell>
          <cell r="F98">
            <v>0</v>
          </cell>
          <cell r="G98">
            <v>0</v>
          </cell>
          <cell r="H98" t="str">
            <v>借</v>
          </cell>
          <cell r="I98">
            <v>18300</v>
          </cell>
        </row>
        <row r="99">
          <cell r="B99" t="str">
            <v>226</v>
          </cell>
          <cell r="C99" t="str">
            <v>富安苑</v>
          </cell>
          <cell r="D99" t="str">
            <v>借</v>
          </cell>
          <cell r="E99">
            <v>10926155.27</v>
          </cell>
          <cell r="F99">
            <v>0</v>
          </cell>
          <cell r="G99">
            <v>0</v>
          </cell>
          <cell r="H99" t="str">
            <v>借</v>
          </cell>
          <cell r="I99">
            <v>10926155.27</v>
          </cell>
        </row>
        <row r="100">
          <cell r="B100" t="str">
            <v>227</v>
          </cell>
          <cell r="C100" t="str">
            <v>柳城世纪</v>
          </cell>
          <cell r="D100" t="str">
            <v>借</v>
          </cell>
          <cell r="E100">
            <v>26684447.239999998</v>
          </cell>
          <cell r="F100">
            <v>0</v>
          </cell>
          <cell r="G100">
            <v>0</v>
          </cell>
          <cell r="H100" t="str">
            <v>借</v>
          </cell>
          <cell r="I100">
            <v>26684447.239999998</v>
          </cell>
        </row>
        <row r="101">
          <cell r="B101" t="str">
            <v>228</v>
          </cell>
          <cell r="C101" t="str">
            <v>八一机械厂</v>
          </cell>
          <cell r="D101" t="str">
            <v>借</v>
          </cell>
          <cell r="E101">
            <v>41378</v>
          </cell>
          <cell r="F101">
            <v>0</v>
          </cell>
          <cell r="G101">
            <v>0</v>
          </cell>
          <cell r="H101" t="str">
            <v>借</v>
          </cell>
          <cell r="I101">
            <v>41378</v>
          </cell>
        </row>
        <row r="102">
          <cell r="B102" t="str">
            <v>230</v>
          </cell>
          <cell r="C102" t="str">
            <v>金和嘉园(华政实业)</v>
          </cell>
          <cell r="D102" t="str">
            <v>借</v>
          </cell>
          <cell r="E102">
            <v>9637008.1799999997</v>
          </cell>
          <cell r="F102">
            <v>0</v>
          </cell>
          <cell r="G102">
            <v>0</v>
          </cell>
          <cell r="H102" t="str">
            <v>借</v>
          </cell>
          <cell r="I102">
            <v>9637008.1799999997</v>
          </cell>
        </row>
        <row r="103">
          <cell r="B103" t="str">
            <v>231</v>
          </cell>
          <cell r="C103" t="str">
            <v>烟草公司宿舍(南区)</v>
          </cell>
          <cell r="D103" t="str">
            <v>借</v>
          </cell>
          <cell r="E103">
            <v>5077810</v>
          </cell>
          <cell r="F103">
            <v>0</v>
          </cell>
          <cell r="G103">
            <v>0</v>
          </cell>
          <cell r="H103" t="str">
            <v>借</v>
          </cell>
          <cell r="I103">
            <v>5077810</v>
          </cell>
        </row>
        <row r="104">
          <cell r="B104" t="str">
            <v>232</v>
          </cell>
          <cell r="C104" t="str">
            <v>常德市公安局(六号)</v>
          </cell>
          <cell r="D104" t="str">
            <v>借</v>
          </cell>
          <cell r="E104">
            <v>10000</v>
          </cell>
          <cell r="F104">
            <v>0</v>
          </cell>
          <cell r="G104">
            <v>0</v>
          </cell>
          <cell r="H104" t="str">
            <v>借</v>
          </cell>
          <cell r="I104">
            <v>10000</v>
          </cell>
        </row>
        <row r="105">
          <cell r="B105" t="str">
            <v>234</v>
          </cell>
          <cell r="C105" t="str">
            <v>华为小区</v>
          </cell>
          <cell r="D105" t="str">
            <v>借</v>
          </cell>
          <cell r="E105">
            <v>5960787.4000000004</v>
          </cell>
          <cell r="F105">
            <v>0</v>
          </cell>
          <cell r="G105">
            <v>0</v>
          </cell>
          <cell r="H105" t="str">
            <v>借</v>
          </cell>
          <cell r="I105">
            <v>5960787.4000000004</v>
          </cell>
        </row>
        <row r="106">
          <cell r="B106" t="str">
            <v>238</v>
          </cell>
          <cell r="C106" t="str">
            <v>文理学院(成教院)</v>
          </cell>
          <cell r="D106" t="str">
            <v>借</v>
          </cell>
          <cell r="E106">
            <v>34110652.210000001</v>
          </cell>
          <cell r="F106">
            <v>0</v>
          </cell>
          <cell r="G106">
            <v>0</v>
          </cell>
          <cell r="H106" t="str">
            <v>借</v>
          </cell>
          <cell r="I106">
            <v>34110652.210000001</v>
          </cell>
        </row>
        <row r="107">
          <cell r="B107" t="str">
            <v>241</v>
          </cell>
          <cell r="C107" t="str">
            <v>市钢窗厂</v>
          </cell>
          <cell r="D107" t="str">
            <v>借</v>
          </cell>
          <cell r="E107">
            <v>2573507</v>
          </cell>
          <cell r="F107">
            <v>-254781.5</v>
          </cell>
          <cell r="G107">
            <v>2314525.5</v>
          </cell>
          <cell r="H107" t="str">
            <v>借</v>
          </cell>
          <cell r="I107">
            <v>4200</v>
          </cell>
        </row>
        <row r="108">
          <cell r="B108" t="str">
            <v>247</v>
          </cell>
          <cell r="C108" t="str">
            <v>竹根潭商业广场</v>
          </cell>
          <cell r="D108" t="str">
            <v>借</v>
          </cell>
          <cell r="E108">
            <v>11075085.289999999</v>
          </cell>
          <cell r="F108">
            <v>0</v>
          </cell>
          <cell r="G108">
            <v>0</v>
          </cell>
          <cell r="H108" t="str">
            <v>借</v>
          </cell>
          <cell r="I108">
            <v>11075085.289999999</v>
          </cell>
        </row>
        <row r="109">
          <cell r="B109" t="str">
            <v>248</v>
          </cell>
          <cell r="C109" t="str">
            <v>中亿实业有限公司</v>
          </cell>
          <cell r="D109" t="str">
            <v>借</v>
          </cell>
          <cell r="E109">
            <v>3622034</v>
          </cell>
          <cell r="F109">
            <v>0</v>
          </cell>
          <cell r="G109">
            <v>0</v>
          </cell>
          <cell r="H109" t="str">
            <v>借</v>
          </cell>
          <cell r="I109">
            <v>3622034</v>
          </cell>
        </row>
        <row r="110">
          <cell r="B110" t="str">
            <v>249</v>
          </cell>
          <cell r="C110" t="str">
            <v>湘北建材地块</v>
          </cell>
          <cell r="D110" t="str">
            <v>借</v>
          </cell>
          <cell r="E110">
            <v>8225277.5300000003</v>
          </cell>
          <cell r="F110">
            <v>0</v>
          </cell>
          <cell r="G110">
            <v>0</v>
          </cell>
          <cell r="H110" t="str">
            <v>借</v>
          </cell>
          <cell r="I110">
            <v>8225277.5300000003</v>
          </cell>
        </row>
        <row r="111">
          <cell r="B111" t="str">
            <v>250</v>
          </cell>
          <cell r="C111" t="str">
            <v>德发花园</v>
          </cell>
          <cell r="D111" t="str">
            <v>借</v>
          </cell>
          <cell r="E111">
            <v>4884647.32</v>
          </cell>
          <cell r="F111">
            <v>0</v>
          </cell>
          <cell r="G111">
            <v>0</v>
          </cell>
          <cell r="H111" t="str">
            <v>借</v>
          </cell>
          <cell r="I111">
            <v>4884647.32</v>
          </cell>
        </row>
        <row r="112">
          <cell r="B112" t="str">
            <v>255</v>
          </cell>
          <cell r="C112" t="str">
            <v>金和嘉园</v>
          </cell>
          <cell r="D112" t="str">
            <v>借</v>
          </cell>
          <cell r="E112">
            <v>4304778.8</v>
          </cell>
          <cell r="F112">
            <v>86442</v>
          </cell>
          <cell r="G112">
            <v>0</v>
          </cell>
          <cell r="H112" t="str">
            <v>借</v>
          </cell>
          <cell r="I112">
            <v>4391220.8</v>
          </cell>
        </row>
        <row r="113">
          <cell r="B113" t="str">
            <v>256</v>
          </cell>
          <cell r="C113" t="str">
            <v>白马湖中学(六号)</v>
          </cell>
          <cell r="D113" t="str">
            <v>借</v>
          </cell>
          <cell r="E113">
            <v>73200</v>
          </cell>
          <cell r="F113">
            <v>0</v>
          </cell>
          <cell r="G113">
            <v>0</v>
          </cell>
          <cell r="H113" t="str">
            <v>借</v>
          </cell>
          <cell r="I113">
            <v>73200</v>
          </cell>
        </row>
        <row r="114">
          <cell r="B114" t="str">
            <v>258</v>
          </cell>
          <cell r="C114" t="str">
            <v>和生源养老公寓</v>
          </cell>
          <cell r="D114" t="str">
            <v>借</v>
          </cell>
          <cell r="E114">
            <v>4102507.81</v>
          </cell>
          <cell r="F114">
            <v>0</v>
          </cell>
          <cell r="G114">
            <v>0</v>
          </cell>
          <cell r="H114" t="str">
            <v>借</v>
          </cell>
          <cell r="I114">
            <v>4102507.81</v>
          </cell>
        </row>
        <row r="115">
          <cell r="B115" t="str">
            <v>262</v>
          </cell>
          <cell r="C115" t="str">
            <v>工业园珠峰包装</v>
          </cell>
          <cell r="D115" t="str">
            <v>借</v>
          </cell>
          <cell r="E115">
            <v>3722472</v>
          </cell>
          <cell r="F115">
            <v>0</v>
          </cell>
          <cell r="G115">
            <v>0</v>
          </cell>
          <cell r="H115" t="str">
            <v>借</v>
          </cell>
          <cell r="I115">
            <v>3722472</v>
          </cell>
        </row>
        <row r="116">
          <cell r="B116" t="str">
            <v>263</v>
          </cell>
          <cell r="C116" t="str">
            <v>工业园天马电器</v>
          </cell>
          <cell r="D116" t="str">
            <v>借</v>
          </cell>
          <cell r="E116">
            <v>7918292.8399999999</v>
          </cell>
          <cell r="F116">
            <v>0</v>
          </cell>
          <cell r="G116">
            <v>0</v>
          </cell>
          <cell r="H116" t="str">
            <v>借</v>
          </cell>
          <cell r="I116">
            <v>7918292.8399999999</v>
          </cell>
        </row>
        <row r="117">
          <cell r="B117" t="str">
            <v>264</v>
          </cell>
          <cell r="C117" t="str">
            <v>工业园金雁公司</v>
          </cell>
          <cell r="D117" t="str">
            <v>借</v>
          </cell>
          <cell r="E117">
            <v>6411149</v>
          </cell>
          <cell r="F117">
            <v>0</v>
          </cell>
          <cell r="G117">
            <v>0</v>
          </cell>
          <cell r="H117" t="str">
            <v>借</v>
          </cell>
          <cell r="I117">
            <v>6411149</v>
          </cell>
        </row>
        <row r="118">
          <cell r="B118" t="str">
            <v>273</v>
          </cell>
          <cell r="C118" t="str">
            <v>高坪头加油站</v>
          </cell>
          <cell r="D118" t="str">
            <v>借</v>
          </cell>
          <cell r="E118">
            <v>1498447</v>
          </cell>
          <cell r="F118">
            <v>0</v>
          </cell>
          <cell r="G118">
            <v>0</v>
          </cell>
          <cell r="H118" t="str">
            <v>借</v>
          </cell>
          <cell r="I118">
            <v>1498447</v>
          </cell>
        </row>
        <row r="119">
          <cell r="B119" t="str">
            <v>275</v>
          </cell>
          <cell r="C119" t="str">
            <v>环卫西所</v>
          </cell>
          <cell r="D119" t="str">
            <v>借</v>
          </cell>
          <cell r="E119">
            <v>5968840.5</v>
          </cell>
          <cell r="F119">
            <v>0</v>
          </cell>
          <cell r="G119">
            <v>0</v>
          </cell>
          <cell r="H119" t="str">
            <v>借</v>
          </cell>
          <cell r="I119">
            <v>5968840.5</v>
          </cell>
        </row>
        <row r="120">
          <cell r="B120" t="str">
            <v>278</v>
          </cell>
          <cell r="C120" t="str">
            <v>朗北油气站</v>
          </cell>
          <cell r="D120" t="str">
            <v>借</v>
          </cell>
          <cell r="E120">
            <v>11170</v>
          </cell>
          <cell r="F120">
            <v>0</v>
          </cell>
          <cell r="G120">
            <v>0</v>
          </cell>
          <cell r="H120" t="str">
            <v>借</v>
          </cell>
          <cell r="I120">
            <v>11170</v>
          </cell>
        </row>
        <row r="121">
          <cell r="B121" t="str">
            <v>284</v>
          </cell>
          <cell r="C121" t="str">
            <v>交警一大队旧院(含补征)</v>
          </cell>
          <cell r="D121" t="str">
            <v>借</v>
          </cell>
          <cell r="E121">
            <v>13741218.5</v>
          </cell>
          <cell r="F121">
            <v>5000</v>
          </cell>
          <cell r="G121">
            <v>0</v>
          </cell>
          <cell r="H121" t="str">
            <v>借</v>
          </cell>
          <cell r="I121">
            <v>13746218.5</v>
          </cell>
        </row>
        <row r="122">
          <cell r="B122" t="str">
            <v>287</v>
          </cell>
          <cell r="C122" t="str">
            <v>华湘汽修</v>
          </cell>
          <cell r="D122" t="str">
            <v>平</v>
          </cell>
          <cell r="E122">
            <v>0</v>
          </cell>
          <cell r="F122">
            <v>1433267.62</v>
          </cell>
          <cell r="G122">
            <v>1433267.62</v>
          </cell>
          <cell r="H122" t="str">
            <v>平</v>
          </cell>
          <cell r="I122">
            <v>0</v>
          </cell>
        </row>
        <row r="123">
          <cell r="B123" t="str">
            <v>289</v>
          </cell>
          <cell r="C123" t="str">
            <v>武监生活基地</v>
          </cell>
          <cell r="D123" t="str">
            <v>借</v>
          </cell>
          <cell r="E123">
            <v>83790</v>
          </cell>
          <cell r="F123">
            <v>0</v>
          </cell>
          <cell r="G123">
            <v>0</v>
          </cell>
          <cell r="H123" t="str">
            <v>借</v>
          </cell>
          <cell r="I123">
            <v>83790</v>
          </cell>
        </row>
        <row r="124">
          <cell r="B124" t="str">
            <v>290</v>
          </cell>
          <cell r="C124" t="str">
            <v>中小企业发展基地</v>
          </cell>
          <cell r="D124" t="str">
            <v>借</v>
          </cell>
          <cell r="E124">
            <v>15165540.92</v>
          </cell>
          <cell r="F124">
            <v>0</v>
          </cell>
          <cell r="G124">
            <v>0</v>
          </cell>
          <cell r="H124" t="str">
            <v>借</v>
          </cell>
          <cell r="I124">
            <v>15165540.92</v>
          </cell>
        </row>
        <row r="125">
          <cell r="B125" t="str">
            <v>295</v>
          </cell>
          <cell r="C125" t="str">
            <v>正达冷藏车厢厂</v>
          </cell>
          <cell r="D125" t="str">
            <v>借</v>
          </cell>
          <cell r="E125">
            <v>18075735.25</v>
          </cell>
          <cell r="F125">
            <v>0</v>
          </cell>
          <cell r="G125">
            <v>0</v>
          </cell>
          <cell r="H125" t="str">
            <v>借</v>
          </cell>
          <cell r="I125">
            <v>18075735.25</v>
          </cell>
        </row>
        <row r="126">
          <cell r="B126" t="str">
            <v>297</v>
          </cell>
          <cell r="C126" t="str">
            <v>东山(2013第一批)</v>
          </cell>
          <cell r="D126" t="str">
            <v>借</v>
          </cell>
          <cell r="E126">
            <v>1394949.87</v>
          </cell>
          <cell r="F126">
            <v>324522</v>
          </cell>
          <cell r="G126">
            <v>0</v>
          </cell>
          <cell r="H126" t="str">
            <v>借</v>
          </cell>
          <cell r="I126">
            <v>1719471.87</v>
          </cell>
        </row>
        <row r="127">
          <cell r="B127" t="str">
            <v>299</v>
          </cell>
          <cell r="C127" t="str">
            <v>三闾加油站</v>
          </cell>
          <cell r="D127" t="str">
            <v>借</v>
          </cell>
          <cell r="E127">
            <v>350380.32</v>
          </cell>
          <cell r="F127">
            <v>0</v>
          </cell>
          <cell r="G127">
            <v>0</v>
          </cell>
          <cell r="H127" t="str">
            <v>借</v>
          </cell>
          <cell r="I127">
            <v>350380.32</v>
          </cell>
        </row>
        <row r="128">
          <cell r="B128" t="str">
            <v>301</v>
          </cell>
          <cell r="C128" t="str">
            <v>龙港路加油站</v>
          </cell>
          <cell r="D128" t="str">
            <v>平</v>
          </cell>
          <cell r="E128">
            <v>0</v>
          </cell>
          <cell r="F128">
            <v>665601.6</v>
          </cell>
          <cell r="G128">
            <v>0</v>
          </cell>
          <cell r="H128" t="str">
            <v>借</v>
          </cell>
          <cell r="I128">
            <v>665601.6</v>
          </cell>
        </row>
        <row r="129">
          <cell r="B129" t="str">
            <v>310</v>
          </cell>
          <cell r="C129" t="str">
            <v>东常地块</v>
          </cell>
          <cell r="D129" t="str">
            <v>平</v>
          </cell>
          <cell r="E129">
            <v>0</v>
          </cell>
          <cell r="F129">
            <v>17487841.780000001</v>
          </cell>
          <cell r="G129">
            <v>0</v>
          </cell>
          <cell r="H129" t="str">
            <v>借</v>
          </cell>
          <cell r="I129">
            <v>17487841.780000001</v>
          </cell>
        </row>
        <row r="130">
          <cell r="B130" t="str">
            <v>311</v>
          </cell>
          <cell r="C130" t="str">
            <v>桃花源路加油站</v>
          </cell>
          <cell r="D130" t="str">
            <v>借</v>
          </cell>
          <cell r="E130">
            <v>609773.93999999994</v>
          </cell>
          <cell r="F130">
            <v>518777.9</v>
          </cell>
          <cell r="G130">
            <v>1128551.8400000001</v>
          </cell>
          <cell r="H130" t="str">
            <v>平</v>
          </cell>
          <cell r="I130">
            <v>0</v>
          </cell>
        </row>
        <row r="131">
          <cell r="B131" t="str">
            <v>318</v>
          </cell>
          <cell r="C131" t="str">
            <v>德政地块</v>
          </cell>
          <cell r="D131" t="str">
            <v>借</v>
          </cell>
          <cell r="E131">
            <v>289027.90000000002</v>
          </cell>
          <cell r="F131">
            <v>0</v>
          </cell>
          <cell r="G131">
            <v>0</v>
          </cell>
          <cell r="H131" t="str">
            <v>借</v>
          </cell>
          <cell r="I131">
            <v>289027.90000000002</v>
          </cell>
        </row>
        <row r="132">
          <cell r="B132" t="str">
            <v>326</v>
          </cell>
          <cell r="C132" t="str">
            <v>乐享幼儿园</v>
          </cell>
          <cell r="D132" t="str">
            <v>平</v>
          </cell>
          <cell r="E132">
            <v>0</v>
          </cell>
          <cell r="F132">
            <v>2456394.85</v>
          </cell>
          <cell r="G132">
            <v>0</v>
          </cell>
          <cell r="H132" t="str">
            <v>借</v>
          </cell>
          <cell r="I132">
            <v>2456394.85</v>
          </cell>
        </row>
        <row r="133">
          <cell r="B133" t="str">
            <v>329</v>
          </cell>
          <cell r="C133" t="str">
            <v>常东地块</v>
          </cell>
          <cell r="D133" t="str">
            <v>平</v>
          </cell>
          <cell r="E133">
            <v>0</v>
          </cell>
          <cell r="F133">
            <v>149029801.22</v>
          </cell>
          <cell r="G133">
            <v>0</v>
          </cell>
          <cell r="H133" t="str">
            <v>借</v>
          </cell>
          <cell r="I133">
            <v>149029801.22</v>
          </cell>
        </row>
        <row r="134">
          <cell r="B134" t="str">
            <v>331</v>
          </cell>
          <cell r="C134" t="str">
            <v>丹溪路加油站</v>
          </cell>
          <cell r="D134" t="str">
            <v>平</v>
          </cell>
          <cell r="E134">
            <v>0</v>
          </cell>
          <cell r="F134">
            <v>949366.88</v>
          </cell>
          <cell r="G134">
            <v>0</v>
          </cell>
          <cell r="H134" t="str">
            <v>借</v>
          </cell>
          <cell r="I134">
            <v>949366.88</v>
          </cell>
        </row>
        <row r="135">
          <cell r="B135" t="str">
            <v>334</v>
          </cell>
          <cell r="C135" t="str">
            <v>泰格林纸地块</v>
          </cell>
          <cell r="D135" t="str">
            <v>借</v>
          </cell>
          <cell r="E135">
            <v>165148358.31999999</v>
          </cell>
          <cell r="F135">
            <v>10000</v>
          </cell>
          <cell r="G135">
            <v>165158358.31999999</v>
          </cell>
          <cell r="H135" t="str">
            <v>平</v>
          </cell>
          <cell r="I135">
            <v>0</v>
          </cell>
        </row>
        <row r="136">
          <cell r="B136" t="str">
            <v>337</v>
          </cell>
          <cell r="C136" t="str">
            <v>沾天湖加油站</v>
          </cell>
          <cell r="D136" t="str">
            <v>平</v>
          </cell>
          <cell r="E136">
            <v>0</v>
          </cell>
          <cell r="F136">
            <v>1148210.24</v>
          </cell>
          <cell r="G136">
            <v>0</v>
          </cell>
          <cell r="H136" t="str">
            <v>借</v>
          </cell>
          <cell r="I136">
            <v>1148210.24</v>
          </cell>
        </row>
        <row r="137">
          <cell r="B137" t="str">
            <v>353</v>
          </cell>
          <cell r="C137" t="str">
            <v>天然气运输管理配送站</v>
          </cell>
          <cell r="D137" t="str">
            <v>平</v>
          </cell>
          <cell r="E137">
            <v>0</v>
          </cell>
          <cell r="F137">
            <v>1217417.8</v>
          </cell>
          <cell r="G137">
            <v>0</v>
          </cell>
          <cell r="H137" t="str">
            <v>借</v>
          </cell>
          <cell r="I137">
            <v>1217417.8</v>
          </cell>
        </row>
        <row r="138">
          <cell r="B138" t="str">
            <v>382</v>
          </cell>
          <cell r="C138" t="str">
            <v>常德广播电视台</v>
          </cell>
          <cell r="D138" t="str">
            <v>平</v>
          </cell>
          <cell r="E138">
            <v>0</v>
          </cell>
          <cell r="F138">
            <v>4800288.49</v>
          </cell>
          <cell r="G138">
            <v>4800288.49</v>
          </cell>
          <cell r="H138" t="str">
            <v>平</v>
          </cell>
          <cell r="I138">
            <v>0</v>
          </cell>
        </row>
        <row r="139">
          <cell r="B139" t="str">
            <v>385</v>
          </cell>
          <cell r="C139" t="str">
            <v>湘雅医院商业配套（2015年第二批次）</v>
          </cell>
          <cell r="D139" t="str">
            <v>平</v>
          </cell>
          <cell r="E139">
            <v>0</v>
          </cell>
          <cell r="F139">
            <v>19919635.550000001</v>
          </cell>
          <cell r="G139">
            <v>0</v>
          </cell>
          <cell r="H139" t="str">
            <v>借</v>
          </cell>
          <cell r="I139">
            <v>19919635.550000001</v>
          </cell>
        </row>
        <row r="140">
          <cell r="B140" t="str">
            <v>388</v>
          </cell>
          <cell r="C140" t="str">
            <v>常德网络科技学校</v>
          </cell>
          <cell r="D140" t="str">
            <v>平</v>
          </cell>
          <cell r="E140">
            <v>0</v>
          </cell>
          <cell r="F140">
            <v>34122817.869999997</v>
          </cell>
          <cell r="G140">
            <v>0</v>
          </cell>
          <cell r="H140" t="str">
            <v>借</v>
          </cell>
          <cell r="I140">
            <v>34122817.869999997</v>
          </cell>
        </row>
        <row r="141">
          <cell r="B141" t="str">
            <v>405</v>
          </cell>
          <cell r="C141" t="str">
            <v>朗州路加油站（15年报批）</v>
          </cell>
          <cell r="D141" t="str">
            <v>平</v>
          </cell>
          <cell r="E141">
            <v>0</v>
          </cell>
          <cell r="F141">
            <v>2433562.67</v>
          </cell>
          <cell r="G141">
            <v>0</v>
          </cell>
          <cell r="H141" t="str">
            <v>借</v>
          </cell>
          <cell r="I141">
            <v>2433562.67</v>
          </cell>
        </row>
        <row r="142">
          <cell r="B142" t="str">
            <v>413</v>
          </cell>
          <cell r="C142" t="str">
            <v>朗州北路罗湾加油站</v>
          </cell>
          <cell r="D142" t="str">
            <v>平</v>
          </cell>
          <cell r="E142">
            <v>0</v>
          </cell>
          <cell r="F142">
            <v>845601.51</v>
          </cell>
          <cell r="G142">
            <v>0</v>
          </cell>
          <cell r="H142" t="str">
            <v>借</v>
          </cell>
          <cell r="I142">
            <v>845601.51</v>
          </cell>
        </row>
        <row r="143">
          <cell r="B143" t="str">
            <v>997</v>
          </cell>
          <cell r="C143" t="str">
            <v>待定</v>
          </cell>
          <cell r="D143" t="str">
            <v>借</v>
          </cell>
          <cell r="E143">
            <v>123300</v>
          </cell>
          <cell r="F143">
            <v>0</v>
          </cell>
          <cell r="G143">
            <v>0</v>
          </cell>
          <cell r="H143" t="str">
            <v>借</v>
          </cell>
          <cell r="I143">
            <v>123300</v>
          </cell>
        </row>
        <row r="144">
          <cell r="B144">
            <v>0</v>
          </cell>
          <cell r="C144">
            <v>0</v>
          </cell>
          <cell r="D144" t="str">
            <v>借</v>
          </cell>
          <cell r="E144">
            <v>2400687108.5</v>
          </cell>
          <cell r="F144">
            <v>928277256.54999995</v>
          </cell>
          <cell r="G144">
            <v>224863458.86000001</v>
          </cell>
          <cell r="H144" t="str">
            <v>借</v>
          </cell>
          <cell r="I144">
            <v>3104100906.1900001</v>
          </cell>
        </row>
      </sheetData>
      <sheetData sheetId="7">
        <row r="1">
          <cell r="A1" t="str">
            <v>编码</v>
          </cell>
          <cell r="B1" t="str">
            <v>项目名称</v>
          </cell>
          <cell r="C1" t="str">
            <v>方向2</v>
          </cell>
          <cell r="D1" t="str">
            <v>期初余额</v>
          </cell>
          <cell r="E1" t="str">
            <v>本期借方发生</v>
          </cell>
          <cell r="F1" t="str">
            <v>本期贷方发生</v>
          </cell>
          <cell r="G1" t="str">
            <v>方向6</v>
          </cell>
          <cell r="H1" t="str">
            <v>期末余额</v>
          </cell>
        </row>
        <row r="2">
          <cell r="A2" t="str">
            <v>010</v>
          </cell>
          <cell r="B2" t="str">
            <v>西区南坪供销社</v>
          </cell>
          <cell r="C2" t="str">
            <v>贷</v>
          </cell>
          <cell r="D2">
            <v>2687186.12</v>
          </cell>
          <cell r="E2">
            <v>2692186.12</v>
          </cell>
          <cell r="F2">
            <v>5000</v>
          </cell>
          <cell r="G2" t="str">
            <v>平</v>
          </cell>
          <cell r="H2">
            <v>0</v>
          </cell>
        </row>
        <row r="3">
          <cell r="A3" t="str">
            <v>080</v>
          </cell>
          <cell r="B3" t="str">
            <v>锦绣天邸</v>
          </cell>
          <cell r="C3" t="str">
            <v>平</v>
          </cell>
          <cell r="D3">
            <v>0</v>
          </cell>
          <cell r="E3">
            <v>0</v>
          </cell>
          <cell r="F3">
            <v>30000000</v>
          </cell>
          <cell r="G3" t="str">
            <v>贷</v>
          </cell>
          <cell r="H3">
            <v>30000000</v>
          </cell>
        </row>
        <row r="4">
          <cell r="A4" t="str">
            <v>089</v>
          </cell>
          <cell r="B4" t="str">
            <v>国陶(原东鹏陶瓷市场)</v>
          </cell>
          <cell r="C4" t="str">
            <v>贷</v>
          </cell>
          <cell r="D4">
            <v>51870000</v>
          </cell>
          <cell r="E4">
            <v>0</v>
          </cell>
          <cell r="F4">
            <v>76860000</v>
          </cell>
          <cell r="G4" t="str">
            <v>贷</v>
          </cell>
          <cell r="H4">
            <v>128730000</v>
          </cell>
        </row>
        <row r="5">
          <cell r="A5" t="str">
            <v>094</v>
          </cell>
          <cell r="B5" t="str">
            <v>朝阳路地块(白洋堤检察院)</v>
          </cell>
          <cell r="C5" t="str">
            <v>贷</v>
          </cell>
          <cell r="D5">
            <v>14295955.560000001</v>
          </cell>
          <cell r="E5">
            <v>0</v>
          </cell>
          <cell r="F5">
            <v>0</v>
          </cell>
          <cell r="G5" t="str">
            <v>贷</v>
          </cell>
          <cell r="H5">
            <v>14295955.560000001</v>
          </cell>
        </row>
        <row r="6">
          <cell r="A6" t="str">
            <v>095</v>
          </cell>
          <cell r="B6" t="str">
            <v>紫菱花园</v>
          </cell>
          <cell r="C6" t="str">
            <v>贷</v>
          </cell>
          <cell r="D6">
            <v>346270000</v>
          </cell>
          <cell r="E6">
            <v>0</v>
          </cell>
          <cell r="F6">
            <v>16140000</v>
          </cell>
          <cell r="G6" t="str">
            <v>贷</v>
          </cell>
          <cell r="H6">
            <v>362410000</v>
          </cell>
        </row>
        <row r="7">
          <cell r="A7" t="str">
            <v>105</v>
          </cell>
          <cell r="B7" t="str">
            <v>增减挂钩10</v>
          </cell>
          <cell r="C7" t="str">
            <v>平</v>
          </cell>
          <cell r="D7">
            <v>0</v>
          </cell>
          <cell r="E7">
            <v>0</v>
          </cell>
          <cell r="F7">
            <v>5800000</v>
          </cell>
          <cell r="G7" t="str">
            <v>贷</v>
          </cell>
          <cell r="H7">
            <v>5800000</v>
          </cell>
        </row>
        <row r="8">
          <cell r="A8" t="str">
            <v>107</v>
          </cell>
          <cell r="B8" t="str">
            <v>花卉物流园一(原增挂12)</v>
          </cell>
          <cell r="C8" t="str">
            <v>贷</v>
          </cell>
          <cell r="D8">
            <v>61000000</v>
          </cell>
          <cell r="E8">
            <v>0</v>
          </cell>
          <cell r="F8">
            <v>35000000</v>
          </cell>
          <cell r="G8" t="str">
            <v>贷</v>
          </cell>
          <cell r="H8">
            <v>96000000</v>
          </cell>
        </row>
        <row r="9">
          <cell r="A9" t="str">
            <v>108</v>
          </cell>
          <cell r="B9" t="str">
            <v>花卉物流园二(原增挂13)</v>
          </cell>
          <cell r="C9" t="str">
            <v>贷</v>
          </cell>
          <cell r="D9">
            <v>9000000</v>
          </cell>
          <cell r="E9">
            <v>0</v>
          </cell>
          <cell r="F9">
            <v>0</v>
          </cell>
          <cell r="G9" t="str">
            <v>贷</v>
          </cell>
          <cell r="H9">
            <v>9000000</v>
          </cell>
        </row>
        <row r="10">
          <cell r="A10" t="str">
            <v>124</v>
          </cell>
          <cell r="B10" t="str">
            <v>首创房产地块(二期)</v>
          </cell>
          <cell r="C10" t="str">
            <v>贷</v>
          </cell>
          <cell r="D10">
            <v>17610000</v>
          </cell>
          <cell r="E10">
            <v>0</v>
          </cell>
          <cell r="F10">
            <v>0</v>
          </cell>
          <cell r="G10" t="str">
            <v>贷</v>
          </cell>
          <cell r="H10">
            <v>17610000</v>
          </cell>
        </row>
        <row r="11">
          <cell r="A11" t="str">
            <v>130</v>
          </cell>
          <cell r="B11" t="str">
            <v>常德大道五号地块</v>
          </cell>
          <cell r="C11" t="str">
            <v>贷</v>
          </cell>
          <cell r="D11">
            <v>80000000</v>
          </cell>
          <cell r="E11">
            <v>0</v>
          </cell>
          <cell r="F11">
            <v>72570000</v>
          </cell>
          <cell r="G11" t="str">
            <v>贷</v>
          </cell>
          <cell r="H11">
            <v>152570000</v>
          </cell>
        </row>
        <row r="12">
          <cell r="A12" t="str">
            <v>139</v>
          </cell>
          <cell r="B12" t="str">
            <v>天润荷花砂场</v>
          </cell>
          <cell r="C12" t="str">
            <v>平</v>
          </cell>
          <cell r="D12">
            <v>0</v>
          </cell>
          <cell r="E12">
            <v>0</v>
          </cell>
          <cell r="F12">
            <v>34361</v>
          </cell>
          <cell r="G12" t="str">
            <v>贷</v>
          </cell>
          <cell r="H12">
            <v>34361</v>
          </cell>
        </row>
        <row r="13">
          <cell r="A13" t="str">
            <v>140</v>
          </cell>
          <cell r="B13" t="str">
            <v>芙蓉商业广场(六号)</v>
          </cell>
          <cell r="C13" t="str">
            <v>贷</v>
          </cell>
          <cell r="D13">
            <v>99937858.060000002</v>
          </cell>
          <cell r="E13">
            <v>0</v>
          </cell>
          <cell r="F13">
            <v>37028175.039999999</v>
          </cell>
          <cell r="G13" t="str">
            <v>贷</v>
          </cell>
          <cell r="H13">
            <v>136966033.09999999</v>
          </cell>
        </row>
        <row r="14">
          <cell r="A14" t="str">
            <v>144</v>
          </cell>
          <cell r="B14" t="str">
            <v>食盐配送中心(盐欣)</v>
          </cell>
          <cell r="C14" t="str">
            <v>平</v>
          </cell>
          <cell r="D14">
            <v>0</v>
          </cell>
          <cell r="E14">
            <v>0</v>
          </cell>
          <cell r="F14">
            <v>14000000</v>
          </cell>
          <cell r="G14" t="str">
            <v>贷</v>
          </cell>
          <cell r="H14">
            <v>14000000</v>
          </cell>
        </row>
        <row r="15">
          <cell r="A15" t="str">
            <v>148</v>
          </cell>
          <cell r="B15" t="str">
            <v>索坤地块</v>
          </cell>
          <cell r="C15" t="str">
            <v>贷</v>
          </cell>
          <cell r="D15">
            <v>6250000</v>
          </cell>
          <cell r="E15">
            <v>0</v>
          </cell>
          <cell r="F15">
            <v>0</v>
          </cell>
          <cell r="G15" t="str">
            <v>贷</v>
          </cell>
          <cell r="H15">
            <v>6250000</v>
          </cell>
        </row>
        <row r="16">
          <cell r="A16" t="str">
            <v>152</v>
          </cell>
          <cell r="B16" t="str">
            <v>市检察院旧院</v>
          </cell>
          <cell r="C16" t="str">
            <v>贷</v>
          </cell>
          <cell r="D16">
            <v>47670719.43</v>
          </cell>
          <cell r="E16">
            <v>0</v>
          </cell>
          <cell r="F16">
            <v>5190000</v>
          </cell>
          <cell r="G16" t="str">
            <v>贷</v>
          </cell>
          <cell r="H16">
            <v>52860719.43</v>
          </cell>
        </row>
        <row r="17">
          <cell r="A17" t="str">
            <v>156</v>
          </cell>
          <cell r="B17" t="str">
            <v>雄鹰科技</v>
          </cell>
          <cell r="C17" t="str">
            <v>平</v>
          </cell>
          <cell r="D17">
            <v>0</v>
          </cell>
          <cell r="E17">
            <v>0</v>
          </cell>
          <cell r="F17">
            <v>9000000</v>
          </cell>
          <cell r="G17" t="str">
            <v>贷</v>
          </cell>
          <cell r="H17">
            <v>9000000</v>
          </cell>
        </row>
        <row r="18">
          <cell r="A18" t="str">
            <v>157</v>
          </cell>
          <cell r="B18" t="str">
            <v>东常小区</v>
          </cell>
          <cell r="C18" t="str">
            <v>平</v>
          </cell>
          <cell r="D18">
            <v>0</v>
          </cell>
          <cell r="E18">
            <v>0</v>
          </cell>
          <cell r="F18">
            <v>15730000</v>
          </cell>
          <cell r="G18" t="str">
            <v>贷</v>
          </cell>
          <cell r="H18">
            <v>15730000</v>
          </cell>
        </row>
        <row r="19">
          <cell r="A19" t="str">
            <v>175</v>
          </cell>
          <cell r="B19" t="str">
            <v>紫东苑</v>
          </cell>
          <cell r="C19" t="str">
            <v>平</v>
          </cell>
          <cell r="D19">
            <v>0</v>
          </cell>
          <cell r="E19">
            <v>0</v>
          </cell>
          <cell r="F19">
            <v>58800000</v>
          </cell>
          <cell r="G19" t="str">
            <v>贷</v>
          </cell>
          <cell r="H19">
            <v>58800000</v>
          </cell>
        </row>
        <row r="20">
          <cell r="A20" t="str">
            <v>185</v>
          </cell>
          <cell r="B20" t="str">
            <v>武陵公安分局</v>
          </cell>
          <cell r="C20" t="str">
            <v>贷</v>
          </cell>
          <cell r="D20">
            <v>7461636.5</v>
          </cell>
          <cell r="E20">
            <v>0</v>
          </cell>
          <cell r="F20">
            <v>0</v>
          </cell>
          <cell r="G20" t="str">
            <v>贷</v>
          </cell>
          <cell r="H20">
            <v>7461636.5</v>
          </cell>
        </row>
        <row r="21">
          <cell r="A21" t="str">
            <v>187</v>
          </cell>
          <cell r="B21" t="str">
            <v>紫薇花城</v>
          </cell>
          <cell r="C21" t="str">
            <v>贷</v>
          </cell>
          <cell r="D21">
            <v>56070113.880000003</v>
          </cell>
          <cell r="E21">
            <v>0</v>
          </cell>
          <cell r="F21">
            <v>11010000</v>
          </cell>
          <cell r="G21" t="str">
            <v>贷</v>
          </cell>
          <cell r="H21">
            <v>67080113.880000003</v>
          </cell>
        </row>
        <row r="22">
          <cell r="A22" t="str">
            <v>191</v>
          </cell>
          <cell r="B22" t="str">
            <v>常烟迁居(12年—96号)</v>
          </cell>
          <cell r="C22" t="str">
            <v>贷</v>
          </cell>
          <cell r="D22">
            <v>272530076.5</v>
          </cell>
          <cell r="E22">
            <v>0</v>
          </cell>
          <cell r="F22">
            <v>0</v>
          </cell>
          <cell r="G22" t="str">
            <v>贷</v>
          </cell>
          <cell r="H22">
            <v>272530076.5</v>
          </cell>
        </row>
        <row r="23">
          <cell r="A23" t="str">
            <v>226</v>
          </cell>
          <cell r="B23" t="str">
            <v>富安苑</v>
          </cell>
          <cell r="C23" t="str">
            <v>贷</v>
          </cell>
          <cell r="D23">
            <v>10920000</v>
          </cell>
          <cell r="E23">
            <v>0</v>
          </cell>
          <cell r="F23">
            <v>0</v>
          </cell>
          <cell r="G23" t="str">
            <v>贷</v>
          </cell>
          <cell r="H23">
            <v>10920000</v>
          </cell>
        </row>
        <row r="24">
          <cell r="A24" t="str">
            <v>227</v>
          </cell>
          <cell r="B24" t="str">
            <v>柳城世纪</v>
          </cell>
          <cell r="C24" t="str">
            <v>贷</v>
          </cell>
          <cell r="D24">
            <v>26472700</v>
          </cell>
          <cell r="E24">
            <v>0</v>
          </cell>
          <cell r="F24">
            <v>0</v>
          </cell>
          <cell r="G24" t="str">
            <v>贷</v>
          </cell>
          <cell r="H24">
            <v>26472700</v>
          </cell>
        </row>
        <row r="25">
          <cell r="A25" t="str">
            <v>230</v>
          </cell>
          <cell r="B25" t="str">
            <v>金和嘉园(华政实业)</v>
          </cell>
          <cell r="C25" t="str">
            <v>贷</v>
          </cell>
          <cell r="D25">
            <v>10780000</v>
          </cell>
          <cell r="E25">
            <v>0</v>
          </cell>
          <cell r="F25">
            <v>0</v>
          </cell>
          <cell r="G25" t="str">
            <v>贷</v>
          </cell>
          <cell r="H25">
            <v>10780000</v>
          </cell>
        </row>
        <row r="26">
          <cell r="A26" t="str">
            <v>234</v>
          </cell>
          <cell r="B26" t="str">
            <v>华为小区</v>
          </cell>
          <cell r="C26" t="str">
            <v>贷</v>
          </cell>
          <cell r="D26">
            <v>5953069.4000000004</v>
          </cell>
          <cell r="E26">
            <v>0</v>
          </cell>
          <cell r="F26">
            <v>0</v>
          </cell>
          <cell r="G26" t="str">
            <v>贷</v>
          </cell>
          <cell r="H26">
            <v>5953069.4000000004</v>
          </cell>
        </row>
        <row r="27">
          <cell r="A27" t="str">
            <v>238</v>
          </cell>
          <cell r="B27" t="str">
            <v>文理学院(成教院)</v>
          </cell>
          <cell r="C27" t="str">
            <v>贷</v>
          </cell>
          <cell r="D27">
            <v>20077747.210000001</v>
          </cell>
          <cell r="E27">
            <v>0</v>
          </cell>
          <cell r="F27">
            <v>14930000</v>
          </cell>
          <cell r="G27" t="str">
            <v>贷</v>
          </cell>
          <cell r="H27">
            <v>35007747.210000001</v>
          </cell>
        </row>
        <row r="28">
          <cell r="A28" t="str">
            <v>247</v>
          </cell>
          <cell r="B28" t="str">
            <v>竹根潭商业广场</v>
          </cell>
          <cell r="C28" t="str">
            <v>贷</v>
          </cell>
          <cell r="D28">
            <v>81100000</v>
          </cell>
          <cell r="E28">
            <v>0</v>
          </cell>
          <cell r="F28">
            <v>0</v>
          </cell>
          <cell r="G28" t="str">
            <v>贷</v>
          </cell>
          <cell r="H28">
            <v>81100000</v>
          </cell>
        </row>
        <row r="29">
          <cell r="A29" t="str">
            <v>248</v>
          </cell>
          <cell r="B29" t="str">
            <v>中亿实业有限公司</v>
          </cell>
          <cell r="C29" t="str">
            <v>贷</v>
          </cell>
          <cell r="D29">
            <v>3862036</v>
          </cell>
          <cell r="E29">
            <v>0</v>
          </cell>
          <cell r="F29">
            <v>0</v>
          </cell>
          <cell r="G29" t="str">
            <v>贷</v>
          </cell>
          <cell r="H29">
            <v>3862036</v>
          </cell>
        </row>
        <row r="30">
          <cell r="A30" t="str">
            <v>249</v>
          </cell>
          <cell r="B30" t="str">
            <v>湘北建材地块</v>
          </cell>
          <cell r="C30" t="str">
            <v>贷</v>
          </cell>
          <cell r="D30">
            <v>8220000</v>
          </cell>
          <cell r="E30">
            <v>0</v>
          </cell>
          <cell r="F30">
            <v>0</v>
          </cell>
          <cell r="G30" t="str">
            <v>贷</v>
          </cell>
          <cell r="H30">
            <v>8220000</v>
          </cell>
        </row>
        <row r="31">
          <cell r="A31" t="str">
            <v>250</v>
          </cell>
          <cell r="B31" t="str">
            <v>德发花园</v>
          </cell>
          <cell r="C31" t="str">
            <v>平</v>
          </cell>
          <cell r="D31">
            <v>0</v>
          </cell>
          <cell r="E31">
            <v>0</v>
          </cell>
          <cell r="F31">
            <v>4500000</v>
          </cell>
          <cell r="G31" t="str">
            <v>贷</v>
          </cell>
          <cell r="H31">
            <v>4500000</v>
          </cell>
        </row>
        <row r="32">
          <cell r="A32" t="str">
            <v>255</v>
          </cell>
          <cell r="B32" t="str">
            <v>金和嘉园</v>
          </cell>
          <cell r="C32" t="str">
            <v>贷</v>
          </cell>
          <cell r="D32">
            <v>4172016.8</v>
          </cell>
          <cell r="E32">
            <v>0</v>
          </cell>
          <cell r="F32">
            <v>0</v>
          </cell>
          <cell r="G32" t="str">
            <v>贷</v>
          </cell>
          <cell r="H32">
            <v>4172016.8</v>
          </cell>
        </row>
        <row r="33">
          <cell r="A33" t="str">
            <v>258</v>
          </cell>
          <cell r="B33" t="str">
            <v>和生源养老公寓</v>
          </cell>
          <cell r="C33" t="str">
            <v>贷</v>
          </cell>
          <cell r="D33">
            <v>4094263.05</v>
          </cell>
          <cell r="E33">
            <v>0</v>
          </cell>
          <cell r="F33">
            <v>0</v>
          </cell>
          <cell r="G33" t="str">
            <v>贷</v>
          </cell>
          <cell r="H33">
            <v>4094263.05</v>
          </cell>
        </row>
        <row r="34">
          <cell r="A34" t="str">
            <v>273</v>
          </cell>
          <cell r="B34" t="str">
            <v>高坪头加油站</v>
          </cell>
          <cell r="C34" t="str">
            <v>贷</v>
          </cell>
          <cell r="D34">
            <v>1770000</v>
          </cell>
          <cell r="E34">
            <v>0</v>
          </cell>
          <cell r="F34">
            <v>0</v>
          </cell>
          <cell r="G34" t="str">
            <v>贷</v>
          </cell>
          <cell r="H34">
            <v>1770000</v>
          </cell>
        </row>
        <row r="35">
          <cell r="A35" t="str">
            <v>275</v>
          </cell>
          <cell r="B35" t="str">
            <v>环卫西所</v>
          </cell>
          <cell r="C35" t="str">
            <v>贷</v>
          </cell>
          <cell r="D35">
            <v>5278840.5</v>
          </cell>
          <cell r="E35">
            <v>0</v>
          </cell>
          <cell r="F35">
            <v>0</v>
          </cell>
          <cell r="G35" t="str">
            <v>贷</v>
          </cell>
          <cell r="H35">
            <v>5278840.5</v>
          </cell>
        </row>
        <row r="36">
          <cell r="A36" t="str">
            <v>278</v>
          </cell>
          <cell r="B36" t="str">
            <v>朗北油气站</v>
          </cell>
          <cell r="C36" t="str">
            <v>平</v>
          </cell>
          <cell r="D36">
            <v>0</v>
          </cell>
          <cell r="E36">
            <v>0</v>
          </cell>
          <cell r="F36">
            <v>1500000</v>
          </cell>
          <cell r="G36" t="str">
            <v>贷</v>
          </cell>
          <cell r="H36">
            <v>1500000</v>
          </cell>
        </row>
        <row r="37">
          <cell r="A37" t="str">
            <v>284</v>
          </cell>
          <cell r="B37" t="str">
            <v>交警一大队旧院(含补征)</v>
          </cell>
          <cell r="C37" t="str">
            <v>贷</v>
          </cell>
          <cell r="D37">
            <v>15000000</v>
          </cell>
          <cell r="E37">
            <v>0</v>
          </cell>
          <cell r="F37">
            <v>7500000</v>
          </cell>
          <cell r="G37" t="str">
            <v>贷</v>
          </cell>
          <cell r="H37">
            <v>22500000</v>
          </cell>
        </row>
        <row r="38">
          <cell r="A38" t="str">
            <v>287</v>
          </cell>
          <cell r="B38" t="str">
            <v>华湘汽修</v>
          </cell>
          <cell r="C38" t="str">
            <v>平</v>
          </cell>
          <cell r="D38">
            <v>0</v>
          </cell>
          <cell r="E38">
            <v>1433877.62</v>
          </cell>
          <cell r="F38">
            <v>1433877.62</v>
          </cell>
          <cell r="G38" t="str">
            <v>平</v>
          </cell>
          <cell r="H38">
            <v>0</v>
          </cell>
        </row>
        <row r="39">
          <cell r="A39" t="str">
            <v>289</v>
          </cell>
          <cell r="B39" t="str">
            <v>武监生活基地</v>
          </cell>
          <cell r="C39" t="str">
            <v>贷</v>
          </cell>
          <cell r="D39">
            <v>50000000</v>
          </cell>
          <cell r="E39">
            <v>0</v>
          </cell>
          <cell r="F39">
            <v>0</v>
          </cell>
          <cell r="G39" t="str">
            <v>贷</v>
          </cell>
          <cell r="H39">
            <v>50000000</v>
          </cell>
        </row>
        <row r="40">
          <cell r="A40" t="str">
            <v>290</v>
          </cell>
          <cell r="B40" t="str">
            <v>中小企业发展基地</v>
          </cell>
          <cell r="C40" t="str">
            <v>平</v>
          </cell>
          <cell r="D40">
            <v>0</v>
          </cell>
          <cell r="E40">
            <v>0</v>
          </cell>
          <cell r="F40">
            <v>15420000</v>
          </cell>
          <cell r="G40" t="str">
            <v>贷</v>
          </cell>
          <cell r="H40">
            <v>15420000</v>
          </cell>
        </row>
        <row r="41">
          <cell r="A41" t="str">
            <v>291</v>
          </cell>
          <cell r="B41" t="str">
            <v>农产品物流(13年)</v>
          </cell>
          <cell r="C41" t="str">
            <v>平</v>
          </cell>
          <cell r="D41">
            <v>0</v>
          </cell>
          <cell r="E41">
            <v>0</v>
          </cell>
          <cell r="F41">
            <v>49980000</v>
          </cell>
          <cell r="G41" t="str">
            <v>贷</v>
          </cell>
          <cell r="H41">
            <v>49980000</v>
          </cell>
        </row>
        <row r="42">
          <cell r="A42" t="str">
            <v>295</v>
          </cell>
          <cell r="B42" t="str">
            <v>正达冷藏车厢厂</v>
          </cell>
          <cell r="C42" t="str">
            <v>平</v>
          </cell>
          <cell r="D42">
            <v>0</v>
          </cell>
          <cell r="E42">
            <v>0</v>
          </cell>
          <cell r="F42">
            <v>20000000</v>
          </cell>
          <cell r="G42" t="str">
            <v>贷</v>
          </cell>
          <cell r="H42">
            <v>20000000</v>
          </cell>
        </row>
        <row r="43">
          <cell r="A43" t="str">
            <v>297</v>
          </cell>
          <cell r="B43" t="str">
            <v>东山(2013第一批)</v>
          </cell>
          <cell r="C43" t="str">
            <v>平</v>
          </cell>
          <cell r="D43">
            <v>0</v>
          </cell>
          <cell r="E43">
            <v>0</v>
          </cell>
          <cell r="F43">
            <v>2460000</v>
          </cell>
          <cell r="G43" t="str">
            <v>贷</v>
          </cell>
          <cell r="H43">
            <v>2460000</v>
          </cell>
        </row>
        <row r="44">
          <cell r="A44" t="str">
            <v>299</v>
          </cell>
          <cell r="B44" t="str">
            <v>三闾加油站</v>
          </cell>
          <cell r="C44" t="str">
            <v>平</v>
          </cell>
          <cell r="D44">
            <v>0</v>
          </cell>
          <cell r="E44">
            <v>0</v>
          </cell>
          <cell r="F44">
            <v>350000</v>
          </cell>
          <cell r="G44" t="str">
            <v>贷</v>
          </cell>
          <cell r="H44">
            <v>350000</v>
          </cell>
        </row>
        <row r="45">
          <cell r="A45" t="str">
            <v>301</v>
          </cell>
          <cell r="B45" t="str">
            <v>龙港路加油站</v>
          </cell>
          <cell r="C45" t="str">
            <v>平</v>
          </cell>
          <cell r="D45">
            <v>0</v>
          </cell>
          <cell r="E45">
            <v>0</v>
          </cell>
          <cell r="F45">
            <v>660000</v>
          </cell>
          <cell r="G45" t="str">
            <v>贷</v>
          </cell>
          <cell r="H45">
            <v>660000</v>
          </cell>
        </row>
        <row r="46">
          <cell r="A46" t="str">
            <v>310</v>
          </cell>
          <cell r="B46" t="str">
            <v>东常地块</v>
          </cell>
          <cell r="C46" t="str">
            <v>平</v>
          </cell>
          <cell r="D46">
            <v>0</v>
          </cell>
          <cell r="E46">
            <v>0</v>
          </cell>
          <cell r="F46">
            <v>221990000</v>
          </cell>
          <cell r="G46" t="str">
            <v>贷</v>
          </cell>
          <cell r="H46">
            <v>221990000</v>
          </cell>
        </row>
        <row r="47">
          <cell r="A47" t="str">
            <v>311</v>
          </cell>
          <cell r="B47" t="str">
            <v>桃花源路加油站</v>
          </cell>
          <cell r="C47" t="str">
            <v>平</v>
          </cell>
          <cell r="D47">
            <v>0</v>
          </cell>
          <cell r="E47">
            <v>1141832.8400000001</v>
          </cell>
          <cell r="F47">
            <v>1141832.8400000001</v>
          </cell>
          <cell r="G47" t="str">
            <v>平</v>
          </cell>
          <cell r="H47">
            <v>0</v>
          </cell>
        </row>
        <row r="48">
          <cell r="A48" t="str">
            <v>326</v>
          </cell>
          <cell r="B48" t="str">
            <v>乐享幼儿园</v>
          </cell>
          <cell r="C48" t="str">
            <v>平</v>
          </cell>
          <cell r="D48">
            <v>0</v>
          </cell>
          <cell r="E48">
            <v>0</v>
          </cell>
          <cell r="F48">
            <v>2680000</v>
          </cell>
          <cell r="G48" t="str">
            <v>贷</v>
          </cell>
          <cell r="H48">
            <v>2680000</v>
          </cell>
        </row>
        <row r="49">
          <cell r="A49" t="str">
            <v>329</v>
          </cell>
          <cell r="B49" t="str">
            <v>常东地块</v>
          </cell>
          <cell r="C49" t="str">
            <v>平</v>
          </cell>
          <cell r="D49">
            <v>0</v>
          </cell>
          <cell r="E49">
            <v>0</v>
          </cell>
          <cell r="F49">
            <v>166874698.55000001</v>
          </cell>
          <cell r="G49" t="str">
            <v>贷</v>
          </cell>
          <cell r="H49">
            <v>166874698.55000001</v>
          </cell>
        </row>
        <row r="50">
          <cell r="A50" t="str">
            <v>334</v>
          </cell>
          <cell r="B50" t="str">
            <v>泰格林纸地块</v>
          </cell>
          <cell r="C50" t="str">
            <v>贷</v>
          </cell>
          <cell r="D50">
            <v>162251533.36000001</v>
          </cell>
          <cell r="E50">
            <v>165218358.31999999</v>
          </cell>
          <cell r="F50">
            <v>9136824.3599999994</v>
          </cell>
          <cell r="G50" t="str">
            <v>贷</v>
          </cell>
          <cell r="H50">
            <v>6169999.4000000004</v>
          </cell>
        </row>
        <row r="51">
          <cell r="A51" t="str">
            <v>337</v>
          </cell>
          <cell r="B51" t="str">
            <v>沾天湖加油站</v>
          </cell>
          <cell r="C51" t="str">
            <v>平</v>
          </cell>
          <cell r="D51">
            <v>0</v>
          </cell>
          <cell r="E51">
            <v>0</v>
          </cell>
          <cell r="F51">
            <v>1150000</v>
          </cell>
          <cell r="G51" t="str">
            <v>贷</v>
          </cell>
          <cell r="H51">
            <v>1150000</v>
          </cell>
        </row>
        <row r="52">
          <cell r="A52" t="str">
            <v>363</v>
          </cell>
          <cell r="B52" t="str">
            <v>孤残就业培训学校</v>
          </cell>
          <cell r="C52" t="str">
            <v>贷</v>
          </cell>
          <cell r="D52">
            <v>8325000</v>
          </cell>
          <cell r="E52">
            <v>8325000</v>
          </cell>
          <cell r="F52">
            <v>0</v>
          </cell>
          <cell r="G52" t="str">
            <v>平</v>
          </cell>
          <cell r="H52">
            <v>0</v>
          </cell>
        </row>
        <row r="53">
          <cell r="A53" t="str">
            <v>382</v>
          </cell>
          <cell r="B53" t="str">
            <v>常德广播电视台</v>
          </cell>
          <cell r="C53" t="str">
            <v>平</v>
          </cell>
          <cell r="D53">
            <v>0</v>
          </cell>
          <cell r="E53">
            <v>11159590.99</v>
          </cell>
          <cell r="F53">
            <v>11159590.99</v>
          </cell>
          <cell r="G53" t="str">
            <v>平</v>
          </cell>
          <cell r="H53">
            <v>0</v>
          </cell>
        </row>
        <row r="54">
          <cell r="A54" t="str">
            <v>387</v>
          </cell>
          <cell r="B54" t="str">
            <v>长怡学校补征（2015年第二批次）</v>
          </cell>
          <cell r="C54" t="str">
            <v>平</v>
          </cell>
          <cell r="D54">
            <v>0</v>
          </cell>
          <cell r="E54">
            <v>2562649</v>
          </cell>
          <cell r="F54">
            <v>2562649</v>
          </cell>
          <cell r="G54" t="str">
            <v>平</v>
          </cell>
          <cell r="H54">
            <v>0</v>
          </cell>
        </row>
        <row r="55">
          <cell r="B55" t="str">
            <v>合计</v>
          </cell>
          <cell r="C55" t="str">
            <v>贷</v>
          </cell>
          <cell r="D55">
            <v>1490930752.3699999</v>
          </cell>
          <cell r="E55">
            <v>192533494.88999999</v>
          </cell>
          <cell r="F55">
            <v>922597009.39999998</v>
          </cell>
          <cell r="G55" t="str">
            <v>贷</v>
          </cell>
          <cell r="H55">
            <v>2220994266.8800001</v>
          </cell>
        </row>
      </sheetData>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收支表"/>
      <sheetName val="2--报告附基础数据表"/>
      <sheetName val="3--现场调查表"/>
      <sheetName val="库存储备项目－原"/>
      <sheetName val="项目总帐"/>
      <sheetName val="待清算收储项目－原"/>
      <sheetName val="财政返还成本项目－原"/>
      <sheetName val="1－库存储备项目 (清理)"/>
      <sheetName val="2－待清算收储项目－清理2"/>
      <sheetName val="3－财政返还成本项目－清理"/>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1:P28"/>
  <sheetViews>
    <sheetView topLeftCell="B1" workbookViewId="0">
      <selection activeCell="R11" sqref="R11"/>
    </sheetView>
  </sheetViews>
  <sheetFormatPr defaultColWidth="9" defaultRowHeight="13.5"/>
  <cols>
    <col min="1" max="1" width="1.375" hidden="1" customWidth="1"/>
    <col min="2" max="2" width="6.875" style="282" customWidth="1"/>
    <col min="3" max="3" width="18.625" style="282" customWidth="1"/>
    <col min="4" max="4" width="11.25" style="282" customWidth="1"/>
    <col min="5" max="5" width="12.125" style="291" customWidth="1"/>
    <col min="6" max="6" width="12.5" style="282" customWidth="1"/>
    <col min="7" max="7" width="10.5" style="292" customWidth="1"/>
    <col min="8" max="8" width="1.25" style="282" customWidth="1"/>
    <col min="9" max="9" width="6.75" style="282" customWidth="1"/>
    <col min="10" max="10" width="18" style="282" customWidth="1"/>
    <col min="11" max="11" width="12.75" style="282" customWidth="1"/>
    <col min="12" max="12" width="13.625" style="291" customWidth="1"/>
    <col min="13" max="13" width="15.75" style="291" customWidth="1"/>
    <col min="14" max="14" width="14.125" style="291" customWidth="1"/>
    <col min="15" max="15" width="14.375" hidden="1" customWidth="1"/>
    <col min="16" max="16" width="14.125" hidden="1" customWidth="1"/>
  </cols>
  <sheetData>
    <row r="1" spans="1:16" ht="14.25">
      <c r="B1" s="528" t="s">
        <v>0</v>
      </c>
      <c r="C1" s="528"/>
      <c r="D1" s="293"/>
    </row>
    <row r="2" spans="1:16">
      <c r="B2" s="538" t="s">
        <v>1248</v>
      </c>
      <c r="C2" s="538"/>
      <c r="D2" s="538"/>
      <c r="E2" s="539"/>
      <c r="F2" s="538"/>
      <c r="G2" s="539"/>
      <c r="H2" s="538"/>
      <c r="I2" s="538"/>
      <c r="J2" s="538"/>
      <c r="K2" s="538"/>
      <c r="L2" s="538"/>
      <c r="M2" s="538"/>
      <c r="N2" s="538"/>
    </row>
    <row r="3" spans="1:16">
      <c r="B3" s="538"/>
      <c r="C3" s="538"/>
      <c r="D3" s="538"/>
      <c r="E3" s="539"/>
      <c r="F3" s="538"/>
      <c r="G3" s="539"/>
      <c r="H3" s="538"/>
      <c r="I3" s="538"/>
      <c r="J3" s="538"/>
      <c r="K3" s="538"/>
      <c r="L3" s="538"/>
      <c r="M3" s="538"/>
      <c r="N3" s="538"/>
    </row>
    <row r="4" spans="1:16" ht="20.25">
      <c r="B4" s="294"/>
      <c r="C4" s="294"/>
      <c r="D4" s="294"/>
      <c r="E4" s="295"/>
      <c r="F4" s="294"/>
      <c r="G4" s="295"/>
      <c r="H4" s="294"/>
      <c r="I4" s="294"/>
      <c r="J4" s="294"/>
      <c r="K4" s="294"/>
      <c r="L4" s="295"/>
      <c r="M4" s="529" t="s">
        <v>1</v>
      </c>
      <c r="N4" s="529"/>
    </row>
    <row r="5" spans="1:16" ht="30.95" customHeight="1">
      <c r="A5" s="341"/>
      <c r="B5" s="535" t="s">
        <v>955</v>
      </c>
      <c r="C5" s="536" t="s">
        <v>956</v>
      </c>
      <c r="D5" s="530" t="s">
        <v>957</v>
      </c>
      <c r="E5" s="531"/>
      <c r="F5" s="531"/>
      <c r="G5" s="530"/>
      <c r="H5" s="535"/>
      <c r="I5" s="537" t="s">
        <v>955</v>
      </c>
      <c r="J5" s="537" t="s">
        <v>956</v>
      </c>
      <c r="K5" s="532" t="s">
        <v>958</v>
      </c>
      <c r="L5" s="530"/>
      <c r="M5" s="532"/>
      <c r="N5" s="533"/>
    </row>
    <row r="6" spans="1:16" ht="33.950000000000003" customHeight="1">
      <c r="A6" s="341"/>
      <c r="B6" s="535"/>
      <c r="C6" s="536"/>
      <c r="D6" s="342" t="s">
        <v>959</v>
      </c>
      <c r="E6" s="343" t="s">
        <v>960</v>
      </c>
      <c r="F6" s="327" t="s">
        <v>961</v>
      </c>
      <c r="G6" s="344" t="s">
        <v>962</v>
      </c>
      <c r="H6" s="535"/>
      <c r="I6" s="537"/>
      <c r="J6" s="537"/>
      <c r="K6" s="345" t="s">
        <v>959</v>
      </c>
      <c r="L6" s="343" t="s">
        <v>960</v>
      </c>
      <c r="M6" s="343" t="str">
        <f>F6</f>
        <v>决算数</v>
      </c>
      <c r="N6" s="346" t="s">
        <v>963</v>
      </c>
    </row>
    <row r="7" spans="1:16" s="290" customFormat="1" ht="24.95" customHeight="1">
      <c r="A7" s="347"/>
      <c r="B7" s="348" t="s">
        <v>964</v>
      </c>
      <c r="C7" s="348" t="s">
        <v>965</v>
      </c>
      <c r="D7" s="349">
        <v>218.73</v>
      </c>
      <c r="E7" s="350">
        <f>3738683.49/10000</f>
        <v>373.86834900000002</v>
      </c>
      <c r="F7" s="351">
        <f>E7</f>
        <v>373.86834900000002</v>
      </c>
      <c r="G7" s="350">
        <f>F7-D7</f>
        <v>155.13834900000001</v>
      </c>
      <c r="H7" s="349"/>
      <c r="I7" s="349" t="s">
        <v>964</v>
      </c>
      <c r="J7" s="348" t="s">
        <v>966</v>
      </c>
      <c r="K7" s="348">
        <f>SUM(K8:K10)</f>
        <v>172.04</v>
      </c>
      <c r="L7" s="352">
        <f>SUM(L8:L10)</f>
        <v>191.958102</v>
      </c>
      <c r="M7" s="352">
        <f>SUM(M8:M10)</f>
        <v>191.958102</v>
      </c>
      <c r="N7" s="352">
        <f>SUM(N8:N10)</f>
        <v>19.918102000000001</v>
      </c>
      <c r="O7" s="296">
        <f>N7/L7</f>
        <v>0.103762757562585</v>
      </c>
    </row>
    <row r="8" spans="1:16" ht="24.95" customHeight="1">
      <c r="A8" s="341"/>
      <c r="B8" s="327"/>
      <c r="C8" s="327"/>
      <c r="D8" s="327"/>
      <c r="E8" s="343"/>
      <c r="F8" s="327"/>
      <c r="G8" s="350">
        <f t="shared" ref="G8:G18" si="0">F8-D8</f>
        <v>0</v>
      </c>
      <c r="H8" s="327"/>
      <c r="I8" s="327">
        <v>1</v>
      </c>
      <c r="J8" s="327" t="s">
        <v>967</v>
      </c>
      <c r="K8" s="327">
        <f>172.04-23.71</f>
        <v>148.33000000000001</v>
      </c>
      <c r="L8" s="343">
        <f>1713177.33/10000</f>
        <v>171.317733</v>
      </c>
      <c r="M8" s="343">
        <f>1713177.33/10000</f>
        <v>171.317733</v>
      </c>
      <c r="N8" s="353">
        <f>M8-K8</f>
        <v>22.987732999999999</v>
      </c>
      <c r="O8" s="296">
        <f>N8/L8</f>
        <v>0.13418186545814301</v>
      </c>
    </row>
    <row r="9" spans="1:16" ht="24.95" customHeight="1">
      <c r="A9" s="341"/>
      <c r="B9" s="327"/>
      <c r="C9" s="354"/>
      <c r="D9" s="354"/>
      <c r="E9" s="355"/>
      <c r="F9" s="354"/>
      <c r="G9" s="350">
        <f t="shared" si="0"/>
        <v>0</v>
      </c>
      <c r="H9" s="354"/>
      <c r="I9" s="327">
        <v>2</v>
      </c>
      <c r="J9" s="356" t="s">
        <v>968</v>
      </c>
      <c r="K9" s="327">
        <v>23.71</v>
      </c>
      <c r="L9" s="343">
        <f>206403.69/10000-3.58</f>
        <v>17.060369000000001</v>
      </c>
      <c r="M9" s="343">
        <f>L9</f>
        <v>17.060369000000001</v>
      </c>
      <c r="N9" s="353">
        <f>M9-K9</f>
        <v>-6.6496310000000003</v>
      </c>
      <c r="O9" s="296">
        <f>N9/L9</f>
        <v>-0.38977064329616801</v>
      </c>
    </row>
    <row r="10" spans="1:16" ht="24.95" customHeight="1">
      <c r="A10" s="341"/>
      <c r="B10" s="327"/>
      <c r="C10" s="354"/>
      <c r="D10" s="354"/>
      <c r="E10" s="355"/>
      <c r="F10" s="354"/>
      <c r="G10" s="350">
        <f t="shared" si="0"/>
        <v>0</v>
      </c>
      <c r="H10" s="354"/>
      <c r="I10" s="327">
        <v>3</v>
      </c>
      <c r="J10" s="356" t="s">
        <v>969</v>
      </c>
      <c r="K10" s="356"/>
      <c r="L10" s="343">
        <v>3.58</v>
      </c>
      <c r="M10" s="343">
        <f>L10</f>
        <v>3.58</v>
      </c>
      <c r="N10" s="353">
        <f>M10-K10</f>
        <v>3.58</v>
      </c>
      <c r="O10" s="296"/>
    </row>
    <row r="11" spans="1:16" ht="24.95" customHeight="1">
      <c r="A11" s="341"/>
      <c r="B11" s="327"/>
      <c r="C11" s="354"/>
      <c r="D11" s="354"/>
      <c r="E11" s="355"/>
      <c r="F11" s="354"/>
      <c r="G11" s="350">
        <f t="shared" si="0"/>
        <v>0</v>
      </c>
      <c r="H11" s="354"/>
      <c r="I11" s="348" t="s">
        <v>970</v>
      </c>
      <c r="J11" s="348" t="s">
        <v>971</v>
      </c>
      <c r="K11" s="348">
        <f>SUM(K12:K13)</f>
        <v>46.69</v>
      </c>
      <c r="L11" s="357">
        <f>SUM(L12:L13)</f>
        <v>176.10277300000001</v>
      </c>
      <c r="M11" s="357">
        <f>SUM(M12:M13)</f>
        <v>176.10277300000001</v>
      </c>
      <c r="N11" s="357">
        <f>SUM(N12:N13)</f>
        <v>129.41277299999999</v>
      </c>
      <c r="O11" s="296"/>
    </row>
    <row r="12" spans="1:16" ht="24.95" customHeight="1">
      <c r="A12" s="341"/>
      <c r="B12" s="348"/>
      <c r="C12" s="348"/>
      <c r="D12" s="348"/>
      <c r="E12" s="355"/>
      <c r="F12" s="354"/>
      <c r="G12" s="350">
        <f t="shared" si="0"/>
        <v>0</v>
      </c>
      <c r="H12" s="354"/>
      <c r="I12" s="327">
        <v>1</v>
      </c>
      <c r="J12" s="356" t="s">
        <v>972</v>
      </c>
      <c r="K12" s="356"/>
      <c r="L12" s="343"/>
      <c r="M12" s="343"/>
      <c r="N12" s="353"/>
      <c r="O12" s="296"/>
    </row>
    <row r="13" spans="1:16" s="290" customFormat="1" ht="24.95" customHeight="1">
      <c r="A13" s="347"/>
      <c r="B13" s="348" t="s">
        <v>970</v>
      </c>
      <c r="C13" s="348" t="s">
        <v>973</v>
      </c>
      <c r="D13" s="348"/>
      <c r="E13" s="355"/>
      <c r="F13" s="354"/>
      <c r="G13" s="350">
        <f t="shared" si="0"/>
        <v>0</v>
      </c>
      <c r="H13" s="348"/>
      <c r="I13" s="327">
        <v>2</v>
      </c>
      <c r="J13" s="327" t="s">
        <v>974</v>
      </c>
      <c r="K13" s="358">
        <v>46.69</v>
      </c>
      <c r="L13" s="352">
        <f>1761027.73/10000</f>
        <v>176.10277300000001</v>
      </c>
      <c r="M13" s="352">
        <f>L13</f>
        <v>176.10277300000001</v>
      </c>
      <c r="N13" s="352">
        <f>M13-K13</f>
        <v>129.41277299999999</v>
      </c>
      <c r="O13" s="296">
        <f>N13/L13</f>
        <v>0.73487072801516895</v>
      </c>
      <c r="P13" s="290">
        <f>N11+N7</f>
        <v>149.33087499999999</v>
      </c>
    </row>
    <row r="14" spans="1:16" ht="24.95" customHeight="1">
      <c r="A14" s="341"/>
      <c r="B14" s="358" t="s">
        <v>975</v>
      </c>
      <c r="C14" s="358" t="s">
        <v>976</v>
      </c>
      <c r="D14" s="358"/>
      <c r="E14" s="352"/>
      <c r="F14" s="359"/>
      <c r="G14" s="350">
        <f t="shared" si="0"/>
        <v>0</v>
      </c>
      <c r="H14" s="327"/>
      <c r="I14" s="348" t="s">
        <v>977</v>
      </c>
      <c r="J14" s="348" t="s">
        <v>978</v>
      </c>
      <c r="K14" s="348"/>
      <c r="L14" s="353"/>
      <c r="M14" s="360"/>
      <c r="N14" s="353">
        <f>M14-L14</f>
        <v>0</v>
      </c>
      <c r="O14" s="296" t="e">
        <f>N14/L14</f>
        <v>#DIV/0!</v>
      </c>
    </row>
    <row r="15" spans="1:16" ht="24.95" customHeight="1">
      <c r="A15" s="341"/>
      <c r="B15" s="358" t="s">
        <v>979</v>
      </c>
      <c r="C15" s="358" t="s">
        <v>980</v>
      </c>
      <c r="D15" s="358"/>
      <c r="E15" s="343"/>
      <c r="F15" s="328"/>
      <c r="G15" s="350">
        <f t="shared" si="0"/>
        <v>0</v>
      </c>
      <c r="H15" s="327"/>
      <c r="I15" s="348" t="s">
        <v>981</v>
      </c>
      <c r="J15" s="348" t="s">
        <v>982</v>
      </c>
      <c r="K15" s="348"/>
      <c r="L15" s="343"/>
      <c r="M15" s="361"/>
      <c r="N15" s="353">
        <f>M15-L15</f>
        <v>0</v>
      </c>
      <c r="O15" s="296" t="e">
        <f>N15/L15</f>
        <v>#DIV/0!</v>
      </c>
    </row>
    <row r="16" spans="1:16" s="290" customFormat="1" ht="24.95" customHeight="1">
      <c r="A16" s="347"/>
      <c r="B16" s="348" t="s">
        <v>983</v>
      </c>
      <c r="C16" s="348" t="s">
        <v>984</v>
      </c>
      <c r="D16" s="348"/>
      <c r="E16" s="343"/>
      <c r="F16" s="328"/>
      <c r="G16" s="350">
        <f t="shared" si="0"/>
        <v>0</v>
      </c>
      <c r="H16" s="348"/>
      <c r="I16" s="348" t="s">
        <v>983</v>
      </c>
      <c r="J16" s="362" t="s">
        <v>985</v>
      </c>
      <c r="K16" s="362"/>
      <c r="L16" s="352"/>
      <c r="M16" s="352"/>
      <c r="N16" s="352"/>
      <c r="O16" s="296" t="e">
        <f>N16/L16</f>
        <v>#DIV/0!</v>
      </c>
    </row>
    <row r="17" spans="1:15" s="290" customFormat="1" ht="24.95" customHeight="1">
      <c r="A17" s="347"/>
      <c r="B17" s="348" t="s">
        <v>986</v>
      </c>
      <c r="C17" s="348" t="s">
        <v>987</v>
      </c>
      <c r="D17" s="348"/>
      <c r="E17" s="352"/>
      <c r="F17" s="348"/>
      <c r="G17" s="350">
        <f t="shared" si="0"/>
        <v>0</v>
      </c>
      <c r="H17" s="348"/>
      <c r="I17" s="348" t="s">
        <v>986</v>
      </c>
      <c r="J17" s="348" t="s">
        <v>988</v>
      </c>
      <c r="K17" s="352">
        <f>K7+K11</f>
        <v>218.73</v>
      </c>
      <c r="L17" s="352">
        <f>L16+L11+L7+L14+L15</f>
        <v>368.06087500000001</v>
      </c>
      <c r="M17" s="352">
        <f>M16+M11+M7+M14+M15</f>
        <v>368.06087500000001</v>
      </c>
      <c r="N17" s="352">
        <f>M17-K17</f>
        <v>149.33087499999999</v>
      </c>
      <c r="O17" s="296"/>
    </row>
    <row r="18" spans="1:15" ht="24.95" customHeight="1">
      <c r="A18" s="341"/>
      <c r="B18" s="348" t="s">
        <v>989</v>
      </c>
      <c r="C18" s="348" t="s">
        <v>990</v>
      </c>
      <c r="D18" s="348">
        <f>SUM(D7:D17)</f>
        <v>218.73</v>
      </c>
      <c r="E18" s="352">
        <f>SUM(E7:E17)</f>
        <v>373.86834900000002</v>
      </c>
      <c r="F18" s="352">
        <f>SUM(F7:F17)</f>
        <v>373.86834900000002</v>
      </c>
      <c r="G18" s="350">
        <f t="shared" si="0"/>
        <v>155.13834900000001</v>
      </c>
      <c r="H18" s="327"/>
      <c r="I18" s="358" t="s">
        <v>991</v>
      </c>
      <c r="J18" s="358" t="s">
        <v>992</v>
      </c>
      <c r="K18" s="358">
        <v>0</v>
      </c>
      <c r="L18" s="352">
        <f>E18-L17</f>
        <v>5.8074740000000098</v>
      </c>
      <c r="M18" s="357">
        <f>F18-M17</f>
        <v>5.8074740000000098</v>
      </c>
      <c r="N18" s="357">
        <f>M18</f>
        <v>5.8074740000000098</v>
      </c>
    </row>
    <row r="19" spans="1:15" ht="6" customHeight="1">
      <c r="J19" s="534"/>
      <c r="K19" s="534"/>
      <c r="L19" s="534"/>
      <c r="M19" s="534"/>
      <c r="N19" s="534"/>
    </row>
    <row r="28" spans="1:15">
      <c r="L28" s="297"/>
    </row>
  </sheetData>
  <mergeCells count="11">
    <mergeCell ref="B1:C1"/>
    <mergeCell ref="M4:N4"/>
    <mergeCell ref="D5:G5"/>
    <mergeCell ref="K5:N5"/>
    <mergeCell ref="J19:N19"/>
    <mergeCell ref="B5:B6"/>
    <mergeCell ref="C5:C6"/>
    <mergeCell ref="H5:H6"/>
    <mergeCell ref="I5:I6"/>
    <mergeCell ref="J5:J6"/>
    <mergeCell ref="B2:N3"/>
  </mergeCells>
  <phoneticPr fontId="42" type="noConversion"/>
  <pageMargins left="0.39305555555555599" right="0.70069444444444495" top="0.75138888888888899" bottom="0.75138888888888899" header="0.297916666666667" footer="0.297916666666667"/>
  <pageSetup paperSize="9" scale="89" orientation="landscape"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dimension ref="D1:L14"/>
  <sheetViews>
    <sheetView workbookViewId="0">
      <selection activeCell="G19" sqref="G19"/>
    </sheetView>
  </sheetViews>
  <sheetFormatPr defaultColWidth="9" defaultRowHeight="13.5"/>
  <cols>
    <col min="10" max="10" width="12.625" style="1"/>
    <col min="12" max="12" width="11.25" style="1" customWidth="1"/>
  </cols>
  <sheetData>
    <row r="1" spans="4:12" ht="13.5" customHeight="1"/>
    <row r="2" spans="4:12" ht="13.5" customHeight="1"/>
    <row r="3" spans="4:12" ht="15" customHeight="1"/>
    <row r="4" spans="4:12" ht="27">
      <c r="D4" s="693" t="s">
        <v>2</v>
      </c>
      <c r="E4" s="694" t="s">
        <v>886</v>
      </c>
      <c r="F4" s="695" t="s">
        <v>887</v>
      </c>
      <c r="G4" s="2" t="s">
        <v>888</v>
      </c>
      <c r="H4" s="2" t="s">
        <v>889</v>
      </c>
      <c r="I4" s="687"/>
      <c r="J4" s="688"/>
    </row>
    <row r="5" spans="4:12">
      <c r="D5" s="693"/>
      <c r="E5" s="694"/>
      <c r="F5" s="695"/>
      <c r="G5" s="3" t="s">
        <v>890</v>
      </c>
      <c r="H5" s="3" t="s">
        <v>890</v>
      </c>
      <c r="I5" s="689" t="s">
        <v>891</v>
      </c>
      <c r="J5" s="690"/>
    </row>
    <row r="6" spans="4:12">
      <c r="D6" s="693"/>
      <c r="E6" s="694"/>
      <c r="F6" s="695"/>
      <c r="G6" s="4"/>
      <c r="H6" s="4"/>
      <c r="I6" s="691" t="s">
        <v>892</v>
      </c>
      <c r="J6" s="692"/>
      <c r="K6" t="s">
        <v>893</v>
      </c>
    </row>
    <row r="7" spans="4:12" ht="15">
      <c r="D7" s="5"/>
      <c r="E7" s="6"/>
      <c r="F7" s="7"/>
      <c r="G7" s="7"/>
      <c r="H7" s="7"/>
      <c r="I7" s="9" t="s">
        <v>894</v>
      </c>
      <c r="J7" s="10" t="s">
        <v>895</v>
      </c>
      <c r="K7" s="9" t="s">
        <v>894</v>
      </c>
      <c r="L7" s="10" t="s">
        <v>895</v>
      </c>
    </row>
    <row r="8" spans="4:12" ht="15">
      <c r="D8" s="5" t="s">
        <v>3</v>
      </c>
      <c r="E8" s="8" t="s">
        <v>896</v>
      </c>
      <c r="F8" s="7">
        <v>168.81</v>
      </c>
      <c r="G8" s="9">
        <v>172.04</v>
      </c>
      <c r="H8" s="9">
        <v>191.96</v>
      </c>
      <c r="I8" s="9">
        <f>H8-G8</f>
        <v>19.920000000000002</v>
      </c>
      <c r="J8" s="11">
        <f>I8/G8</f>
        <v>0.11578702627296</v>
      </c>
      <c r="K8">
        <f>H8-F8</f>
        <v>23.15</v>
      </c>
      <c r="L8" s="1">
        <f>K8/F8</f>
        <v>0.13713642556720601</v>
      </c>
    </row>
    <row r="9" spans="4:12" ht="15">
      <c r="D9" s="5" t="s">
        <v>4</v>
      </c>
      <c r="E9" s="8" t="s">
        <v>5</v>
      </c>
      <c r="F9" s="7">
        <v>93.25</v>
      </c>
      <c r="G9" s="9">
        <v>46.69</v>
      </c>
      <c r="H9" s="9">
        <v>176.1</v>
      </c>
      <c r="I9" s="9">
        <f t="shared" ref="I9:I14" si="0">H9-G9</f>
        <v>129.41</v>
      </c>
      <c r="J9" s="11">
        <f t="shared" ref="J9:J14" si="1">I9/G9</f>
        <v>2.7716855857785401</v>
      </c>
      <c r="K9">
        <f t="shared" ref="K9:K14" si="2">H9-F9</f>
        <v>82.85</v>
      </c>
      <c r="L9" s="1">
        <f t="shared" ref="L9:L14" si="3">K9/F9</f>
        <v>0.88847184986595196</v>
      </c>
    </row>
    <row r="10" spans="4:12" ht="15">
      <c r="D10" s="5" t="s">
        <v>6</v>
      </c>
      <c r="E10" s="8" t="s">
        <v>897</v>
      </c>
      <c r="F10" s="7">
        <f>SUM(F8:F9)</f>
        <v>262.06</v>
      </c>
      <c r="G10" s="9">
        <v>218.73</v>
      </c>
      <c r="H10" s="9">
        <v>368.06</v>
      </c>
      <c r="I10" s="9">
        <f t="shared" si="0"/>
        <v>149.33000000000001</v>
      </c>
      <c r="J10" s="11">
        <f t="shared" si="1"/>
        <v>0.68271384812325697</v>
      </c>
      <c r="K10">
        <f t="shared" si="2"/>
        <v>106</v>
      </c>
      <c r="L10" s="1">
        <f t="shared" si="3"/>
        <v>0.40448752194153997</v>
      </c>
    </row>
    <row r="11" spans="4:12" ht="14.25">
      <c r="D11" s="5" t="s">
        <v>7</v>
      </c>
      <c r="E11" s="8" t="s">
        <v>11</v>
      </c>
      <c r="F11" s="9">
        <v>22.84</v>
      </c>
      <c r="G11" s="9">
        <v>16</v>
      </c>
      <c r="H11" s="9">
        <v>16.940000000000001</v>
      </c>
      <c r="I11" s="9">
        <f t="shared" si="0"/>
        <v>0.94000000000000095</v>
      </c>
      <c r="J11" s="11">
        <f t="shared" si="1"/>
        <v>5.8750000000000101E-2</v>
      </c>
      <c r="K11">
        <f t="shared" si="2"/>
        <v>-5.9</v>
      </c>
      <c r="L11" s="1">
        <f t="shared" si="3"/>
        <v>-0.25831873905429098</v>
      </c>
    </row>
    <row r="12" spans="4:12" ht="28.5">
      <c r="D12" s="5">
        <v>1</v>
      </c>
      <c r="E12" s="8" t="s">
        <v>898</v>
      </c>
      <c r="F12" s="9">
        <v>0.98</v>
      </c>
      <c r="G12" s="9">
        <v>2</v>
      </c>
      <c r="H12" s="9">
        <v>2.29</v>
      </c>
      <c r="I12" s="9">
        <f t="shared" si="0"/>
        <v>0.28999999999999998</v>
      </c>
      <c r="J12" s="11">
        <f t="shared" si="1"/>
        <v>0.14499999999999999</v>
      </c>
      <c r="K12">
        <f t="shared" si="2"/>
        <v>1.31</v>
      </c>
      <c r="L12" s="1">
        <f t="shared" si="3"/>
        <v>1.33673469387755</v>
      </c>
    </row>
    <row r="13" spans="4:12" ht="22.5">
      <c r="D13" s="5">
        <v>2</v>
      </c>
      <c r="E13" s="6" t="s">
        <v>899</v>
      </c>
      <c r="F13" s="7"/>
      <c r="G13" s="7"/>
      <c r="H13" s="7"/>
      <c r="I13" s="9">
        <f t="shared" si="0"/>
        <v>0</v>
      </c>
      <c r="J13" s="11"/>
      <c r="K13">
        <f t="shared" si="2"/>
        <v>0</v>
      </c>
    </row>
    <row r="14" spans="4:12" ht="22.5">
      <c r="D14" s="5">
        <v>3</v>
      </c>
      <c r="E14" s="6" t="s">
        <v>900</v>
      </c>
      <c r="F14" s="9">
        <v>21.86</v>
      </c>
      <c r="G14" s="9">
        <v>14</v>
      </c>
      <c r="H14" s="9">
        <v>14.65</v>
      </c>
      <c r="I14" s="9">
        <f t="shared" si="0"/>
        <v>0.65</v>
      </c>
      <c r="J14" s="11">
        <f t="shared" si="1"/>
        <v>4.64285714285715E-2</v>
      </c>
      <c r="K14">
        <f t="shared" si="2"/>
        <v>-7.21</v>
      </c>
      <c r="L14" s="1">
        <f t="shared" si="3"/>
        <v>-0.32982616651418101</v>
      </c>
    </row>
  </sheetData>
  <mergeCells count="6">
    <mergeCell ref="I4:J4"/>
    <mergeCell ref="I5:J5"/>
    <mergeCell ref="I6:J6"/>
    <mergeCell ref="D4:D6"/>
    <mergeCell ref="E4:E6"/>
    <mergeCell ref="F4:F6"/>
  </mergeCells>
  <phoneticPr fontId="42" type="noConversion"/>
  <pageMargins left="0.69930555555555596" right="0.6993055555555559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tabColor rgb="FFFFC000"/>
  </sheetPr>
  <dimension ref="B1:S143"/>
  <sheetViews>
    <sheetView workbookViewId="0">
      <selection activeCell="AI22" sqref="AI22"/>
    </sheetView>
  </sheetViews>
  <sheetFormatPr defaultColWidth="9" defaultRowHeight="14.25"/>
  <cols>
    <col min="1" max="1" width="9" style="24"/>
    <col min="2" max="2" width="6" style="16" hidden="1" customWidth="1"/>
    <col min="3" max="3" width="6.75" style="17" hidden="1" customWidth="1"/>
    <col min="4" max="4" width="29.625" style="18" hidden="1" customWidth="1"/>
    <col min="5" max="5" width="6.125" style="17" hidden="1" customWidth="1"/>
    <col min="6" max="6" width="17" style="19" hidden="1" customWidth="1"/>
    <col min="7" max="7" width="12.5" style="19" hidden="1" customWidth="1"/>
    <col min="8" max="8" width="10.125" style="19" hidden="1" customWidth="1"/>
    <col min="9" max="9" width="1.5" style="19" hidden="1" customWidth="1"/>
    <col min="10" max="10" width="1.125" style="19" hidden="1" customWidth="1"/>
    <col min="11" max="11" width="16.25" style="20" hidden="1" customWidth="1"/>
    <col min="12" max="12" width="14.375" style="21" hidden="1" customWidth="1"/>
    <col min="13" max="13" width="11.25" style="17" hidden="1" customWidth="1"/>
    <col min="14" max="14" width="14.5" style="22" hidden="1" customWidth="1"/>
    <col min="15" max="15" width="17.625" style="23" hidden="1" customWidth="1"/>
    <col min="16" max="16" width="15.75" style="24" hidden="1" customWidth="1"/>
    <col min="17" max="18" width="9" style="24" hidden="1" customWidth="1"/>
    <col min="19" max="19" width="19.125" style="25" hidden="1" customWidth="1"/>
    <col min="20" max="23" width="0" style="24" hidden="1" customWidth="1"/>
    <col min="24" max="262" width="9" style="24"/>
    <col min="263" max="263" width="31.625" style="24" customWidth="1"/>
    <col min="264" max="264" width="9" style="24"/>
    <col min="265" max="269" width="17.125" style="24" customWidth="1"/>
    <col min="270" max="518" width="9" style="24"/>
    <col min="519" max="519" width="31.625" style="24" customWidth="1"/>
    <col min="520" max="520" width="9" style="24"/>
    <col min="521" max="525" width="17.125" style="24" customWidth="1"/>
    <col min="526" max="774" width="9" style="24"/>
    <col min="775" max="775" width="31.625" style="24" customWidth="1"/>
    <col min="776" max="776" width="9" style="24"/>
    <col min="777" max="781" width="17.125" style="24" customWidth="1"/>
    <col min="782" max="1030" width="9" style="24"/>
    <col min="1031" max="1031" width="31.625" style="24" customWidth="1"/>
    <col min="1032" max="1032" width="9" style="24"/>
    <col min="1033" max="1037" width="17.125" style="24" customWidth="1"/>
    <col min="1038" max="1286" width="9" style="24"/>
    <col min="1287" max="1287" width="31.625" style="24" customWidth="1"/>
    <col min="1288" max="1288" width="9" style="24"/>
    <col min="1289" max="1293" width="17.125" style="24" customWidth="1"/>
    <col min="1294" max="1542" width="9" style="24"/>
    <col min="1543" max="1543" width="31.625" style="24" customWidth="1"/>
    <col min="1544" max="1544" width="9" style="24"/>
    <col min="1545" max="1549" width="17.125" style="24" customWidth="1"/>
    <col min="1550" max="1798" width="9" style="24"/>
    <col min="1799" max="1799" width="31.625" style="24" customWidth="1"/>
    <col min="1800" max="1800" width="9" style="24"/>
    <col min="1801" max="1805" width="17.125" style="24" customWidth="1"/>
    <col min="1806" max="2054" width="9" style="24"/>
    <col min="2055" max="2055" width="31.625" style="24" customWidth="1"/>
    <col min="2056" max="2056" width="9" style="24"/>
    <col min="2057" max="2061" width="17.125" style="24" customWidth="1"/>
    <col min="2062" max="2310" width="9" style="24"/>
    <col min="2311" max="2311" width="31.625" style="24" customWidth="1"/>
    <col min="2312" max="2312" width="9" style="24"/>
    <col min="2313" max="2317" width="17.125" style="24" customWidth="1"/>
    <col min="2318" max="2566" width="9" style="24"/>
    <col min="2567" max="2567" width="31.625" style="24" customWidth="1"/>
    <col min="2568" max="2568" width="9" style="24"/>
    <col min="2569" max="2573" width="17.125" style="24" customWidth="1"/>
    <col min="2574" max="2822" width="9" style="24"/>
    <col min="2823" max="2823" width="31.625" style="24" customWidth="1"/>
    <col min="2824" max="2824" width="9" style="24"/>
    <col min="2825" max="2829" width="17.125" style="24" customWidth="1"/>
    <col min="2830" max="3078" width="9" style="24"/>
    <col min="3079" max="3079" width="31.625" style="24" customWidth="1"/>
    <col min="3080" max="3080" width="9" style="24"/>
    <col min="3081" max="3085" width="17.125" style="24" customWidth="1"/>
    <col min="3086" max="3334" width="9" style="24"/>
    <col min="3335" max="3335" width="31.625" style="24" customWidth="1"/>
    <col min="3336" max="3336" width="9" style="24"/>
    <col min="3337" max="3341" width="17.125" style="24" customWidth="1"/>
    <col min="3342" max="3590" width="9" style="24"/>
    <col min="3591" max="3591" width="31.625" style="24" customWidth="1"/>
    <col min="3592" max="3592" width="9" style="24"/>
    <col min="3593" max="3597" width="17.125" style="24" customWidth="1"/>
    <col min="3598" max="3846" width="9" style="24"/>
    <col min="3847" max="3847" width="31.625" style="24" customWidth="1"/>
    <col min="3848" max="3848" width="9" style="24"/>
    <col min="3849" max="3853" width="17.125" style="24" customWidth="1"/>
    <col min="3854" max="4102" width="9" style="24"/>
    <col min="4103" max="4103" width="31.625" style="24" customWidth="1"/>
    <col min="4104" max="4104" width="9" style="24"/>
    <col min="4105" max="4109" width="17.125" style="24" customWidth="1"/>
    <col min="4110" max="4358" width="9" style="24"/>
    <col min="4359" max="4359" width="31.625" style="24" customWidth="1"/>
    <col min="4360" max="4360" width="9" style="24"/>
    <col min="4361" max="4365" width="17.125" style="24" customWidth="1"/>
    <col min="4366" max="4614" width="9" style="24"/>
    <col min="4615" max="4615" width="31.625" style="24" customWidth="1"/>
    <col min="4616" max="4616" width="9" style="24"/>
    <col min="4617" max="4621" width="17.125" style="24" customWidth="1"/>
    <col min="4622" max="4870" width="9" style="24"/>
    <col min="4871" max="4871" width="31.625" style="24" customWidth="1"/>
    <col min="4872" max="4872" width="9" style="24"/>
    <col min="4873" max="4877" width="17.125" style="24" customWidth="1"/>
    <col min="4878" max="5126" width="9" style="24"/>
    <col min="5127" max="5127" width="31.625" style="24" customWidth="1"/>
    <col min="5128" max="5128" width="9" style="24"/>
    <col min="5129" max="5133" width="17.125" style="24" customWidth="1"/>
    <col min="5134" max="5382" width="9" style="24"/>
    <col min="5383" max="5383" width="31.625" style="24" customWidth="1"/>
    <col min="5384" max="5384" width="9" style="24"/>
    <col min="5385" max="5389" width="17.125" style="24" customWidth="1"/>
    <col min="5390" max="5638" width="9" style="24"/>
    <col min="5639" max="5639" width="31.625" style="24" customWidth="1"/>
    <col min="5640" max="5640" width="9" style="24"/>
    <col min="5641" max="5645" width="17.125" style="24" customWidth="1"/>
    <col min="5646" max="5894" width="9" style="24"/>
    <col min="5895" max="5895" width="31.625" style="24" customWidth="1"/>
    <col min="5896" max="5896" width="9" style="24"/>
    <col min="5897" max="5901" width="17.125" style="24" customWidth="1"/>
    <col min="5902" max="6150" width="9" style="24"/>
    <col min="6151" max="6151" width="31.625" style="24" customWidth="1"/>
    <col min="6152" max="6152" width="9" style="24"/>
    <col min="6153" max="6157" width="17.125" style="24" customWidth="1"/>
    <col min="6158" max="6406" width="9" style="24"/>
    <col min="6407" max="6407" width="31.625" style="24" customWidth="1"/>
    <col min="6408" max="6408" width="9" style="24"/>
    <col min="6409" max="6413" width="17.125" style="24" customWidth="1"/>
    <col min="6414" max="6662" width="9" style="24"/>
    <col min="6663" max="6663" width="31.625" style="24" customWidth="1"/>
    <col min="6664" max="6664" width="9" style="24"/>
    <col min="6665" max="6669" width="17.125" style="24" customWidth="1"/>
    <col min="6670" max="6918" width="9" style="24"/>
    <col min="6919" max="6919" width="31.625" style="24" customWidth="1"/>
    <col min="6920" max="6920" width="9" style="24"/>
    <col min="6921" max="6925" width="17.125" style="24" customWidth="1"/>
    <col min="6926" max="7174" width="9" style="24"/>
    <col min="7175" max="7175" width="31.625" style="24" customWidth="1"/>
    <col min="7176" max="7176" width="9" style="24"/>
    <col min="7177" max="7181" width="17.125" style="24" customWidth="1"/>
    <col min="7182" max="7430" width="9" style="24"/>
    <col min="7431" max="7431" width="31.625" style="24" customWidth="1"/>
    <col min="7432" max="7432" width="9" style="24"/>
    <col min="7433" max="7437" width="17.125" style="24" customWidth="1"/>
    <col min="7438" max="7686" width="9" style="24"/>
    <col min="7687" max="7687" width="31.625" style="24" customWidth="1"/>
    <col min="7688" max="7688" width="9" style="24"/>
    <col min="7689" max="7693" width="17.125" style="24" customWidth="1"/>
    <col min="7694" max="7942" width="9" style="24"/>
    <col min="7943" max="7943" width="31.625" style="24" customWidth="1"/>
    <col min="7944" max="7944" width="9" style="24"/>
    <col min="7945" max="7949" width="17.125" style="24" customWidth="1"/>
    <col min="7950" max="8198" width="9" style="24"/>
    <col min="8199" max="8199" width="31.625" style="24" customWidth="1"/>
    <col min="8200" max="8200" width="9" style="24"/>
    <col min="8201" max="8205" width="17.125" style="24" customWidth="1"/>
    <col min="8206" max="8454" width="9" style="24"/>
    <col min="8455" max="8455" width="31.625" style="24" customWidth="1"/>
    <col min="8456" max="8456" width="9" style="24"/>
    <col min="8457" max="8461" width="17.125" style="24" customWidth="1"/>
    <col min="8462" max="8710" width="9" style="24"/>
    <col min="8711" max="8711" width="31.625" style="24" customWidth="1"/>
    <col min="8712" max="8712" width="9" style="24"/>
    <col min="8713" max="8717" width="17.125" style="24" customWidth="1"/>
    <col min="8718" max="8966" width="9" style="24"/>
    <col min="8967" max="8967" width="31.625" style="24" customWidth="1"/>
    <col min="8968" max="8968" width="9" style="24"/>
    <col min="8969" max="8973" width="17.125" style="24" customWidth="1"/>
    <col min="8974" max="9222" width="9" style="24"/>
    <col min="9223" max="9223" width="31.625" style="24" customWidth="1"/>
    <col min="9224" max="9224" width="9" style="24"/>
    <col min="9225" max="9229" width="17.125" style="24" customWidth="1"/>
    <col min="9230" max="9478" width="9" style="24"/>
    <col min="9479" max="9479" width="31.625" style="24" customWidth="1"/>
    <col min="9480" max="9480" width="9" style="24"/>
    <col min="9481" max="9485" width="17.125" style="24" customWidth="1"/>
    <col min="9486" max="9734" width="9" style="24"/>
    <col min="9735" max="9735" width="31.625" style="24" customWidth="1"/>
    <col min="9736" max="9736" width="9" style="24"/>
    <col min="9737" max="9741" width="17.125" style="24" customWidth="1"/>
    <col min="9742" max="9990" width="9" style="24"/>
    <col min="9991" max="9991" width="31.625" style="24" customWidth="1"/>
    <col min="9992" max="9992" width="9" style="24"/>
    <col min="9993" max="9997" width="17.125" style="24" customWidth="1"/>
    <col min="9998" max="10246" width="9" style="24"/>
    <col min="10247" max="10247" width="31.625" style="24" customWidth="1"/>
    <col min="10248" max="10248" width="9" style="24"/>
    <col min="10249" max="10253" width="17.125" style="24" customWidth="1"/>
    <col min="10254" max="10502" width="9" style="24"/>
    <col min="10503" max="10503" width="31.625" style="24" customWidth="1"/>
    <col min="10504" max="10504" width="9" style="24"/>
    <col min="10505" max="10509" width="17.125" style="24" customWidth="1"/>
    <col min="10510" max="10758" width="9" style="24"/>
    <col min="10759" max="10759" width="31.625" style="24" customWidth="1"/>
    <col min="10760" max="10760" width="9" style="24"/>
    <col min="10761" max="10765" width="17.125" style="24" customWidth="1"/>
    <col min="10766" max="11014" width="9" style="24"/>
    <col min="11015" max="11015" width="31.625" style="24" customWidth="1"/>
    <col min="11016" max="11016" width="9" style="24"/>
    <col min="11017" max="11021" width="17.125" style="24" customWidth="1"/>
    <col min="11022" max="11270" width="9" style="24"/>
    <col min="11271" max="11271" width="31.625" style="24" customWidth="1"/>
    <col min="11272" max="11272" width="9" style="24"/>
    <col min="11273" max="11277" width="17.125" style="24" customWidth="1"/>
    <col min="11278" max="11526" width="9" style="24"/>
    <col min="11527" max="11527" width="31.625" style="24" customWidth="1"/>
    <col min="11528" max="11528" width="9" style="24"/>
    <col min="11529" max="11533" width="17.125" style="24" customWidth="1"/>
    <col min="11534" max="11782" width="9" style="24"/>
    <col min="11783" max="11783" width="31.625" style="24" customWidth="1"/>
    <col min="11784" max="11784" width="9" style="24"/>
    <col min="11785" max="11789" width="17.125" style="24" customWidth="1"/>
    <col min="11790" max="12038" width="9" style="24"/>
    <col min="12039" max="12039" width="31.625" style="24" customWidth="1"/>
    <col min="12040" max="12040" width="9" style="24"/>
    <col min="12041" max="12045" width="17.125" style="24" customWidth="1"/>
    <col min="12046" max="12294" width="9" style="24"/>
    <col min="12295" max="12295" width="31.625" style="24" customWidth="1"/>
    <col min="12296" max="12296" width="9" style="24"/>
    <col min="12297" max="12301" width="17.125" style="24" customWidth="1"/>
    <col min="12302" max="12550" width="9" style="24"/>
    <col min="12551" max="12551" width="31.625" style="24" customWidth="1"/>
    <col min="12552" max="12552" width="9" style="24"/>
    <col min="12553" max="12557" width="17.125" style="24" customWidth="1"/>
    <col min="12558" max="12806" width="9" style="24"/>
    <col min="12807" max="12807" width="31.625" style="24" customWidth="1"/>
    <col min="12808" max="12808" width="9" style="24"/>
    <col min="12809" max="12813" width="17.125" style="24" customWidth="1"/>
    <col min="12814" max="13062" width="9" style="24"/>
    <col min="13063" max="13063" width="31.625" style="24" customWidth="1"/>
    <col min="13064" max="13064" width="9" style="24"/>
    <col min="13065" max="13069" width="17.125" style="24" customWidth="1"/>
    <col min="13070" max="13318" width="9" style="24"/>
    <col min="13319" max="13319" width="31.625" style="24" customWidth="1"/>
    <col min="13320" max="13320" width="9" style="24"/>
    <col min="13321" max="13325" width="17.125" style="24" customWidth="1"/>
    <col min="13326" max="13574" width="9" style="24"/>
    <col min="13575" max="13575" width="31.625" style="24" customWidth="1"/>
    <col min="13576" max="13576" width="9" style="24"/>
    <col min="13577" max="13581" width="17.125" style="24" customWidth="1"/>
    <col min="13582" max="13830" width="9" style="24"/>
    <col min="13831" max="13831" width="31.625" style="24" customWidth="1"/>
    <col min="13832" max="13832" width="9" style="24"/>
    <col min="13833" max="13837" width="17.125" style="24" customWidth="1"/>
    <col min="13838" max="14086" width="9" style="24"/>
    <col min="14087" max="14087" width="31.625" style="24" customWidth="1"/>
    <col min="14088" max="14088" width="9" style="24"/>
    <col min="14089" max="14093" width="17.125" style="24" customWidth="1"/>
    <col min="14094" max="14342" width="9" style="24"/>
    <col min="14343" max="14343" width="31.625" style="24" customWidth="1"/>
    <col min="14344" max="14344" width="9" style="24"/>
    <col min="14345" max="14349" width="17.125" style="24" customWidth="1"/>
    <col min="14350" max="14598" width="9" style="24"/>
    <col min="14599" max="14599" width="31.625" style="24" customWidth="1"/>
    <col min="14600" max="14600" width="9" style="24"/>
    <col min="14601" max="14605" width="17.125" style="24" customWidth="1"/>
    <col min="14606" max="14854" width="9" style="24"/>
    <col min="14855" max="14855" width="31.625" style="24" customWidth="1"/>
    <col min="14856" max="14856" width="9" style="24"/>
    <col min="14857" max="14861" width="17.125" style="24" customWidth="1"/>
    <col min="14862" max="15110" width="9" style="24"/>
    <col min="15111" max="15111" width="31.625" style="24" customWidth="1"/>
    <col min="15112" max="15112" width="9" style="24"/>
    <col min="15113" max="15117" width="17.125" style="24" customWidth="1"/>
    <col min="15118" max="15366" width="9" style="24"/>
    <col min="15367" max="15367" width="31.625" style="24" customWidth="1"/>
    <col min="15368" max="15368" width="9" style="24"/>
    <col min="15369" max="15373" width="17.125" style="24" customWidth="1"/>
    <col min="15374" max="15622" width="9" style="24"/>
    <col min="15623" max="15623" width="31.625" style="24" customWidth="1"/>
    <col min="15624" max="15624" width="9" style="24"/>
    <col min="15625" max="15629" width="17.125" style="24" customWidth="1"/>
    <col min="15630" max="15878" width="9" style="24"/>
    <col min="15879" max="15879" width="31.625" style="24" customWidth="1"/>
    <col min="15880" max="15880" width="9" style="24"/>
    <col min="15881" max="15885" width="17.125" style="24" customWidth="1"/>
    <col min="15886" max="16134" width="9" style="24"/>
    <col min="16135" max="16135" width="31.625" style="24" customWidth="1"/>
    <col min="16136" max="16136" width="9" style="24"/>
    <col min="16137" max="16141" width="17.125" style="24" customWidth="1"/>
    <col min="16142" max="16384" width="9" style="24"/>
  </cols>
  <sheetData>
    <row r="1" spans="2:19" s="15" customFormat="1">
      <c r="B1" s="612" t="s">
        <v>18</v>
      </c>
      <c r="C1" s="612"/>
      <c r="D1" s="612"/>
      <c r="E1" s="26"/>
      <c r="F1" s="27"/>
      <c r="G1" s="27"/>
      <c r="H1" s="27"/>
      <c r="I1" s="27"/>
      <c r="J1" s="27"/>
      <c r="K1" s="36"/>
      <c r="L1" s="37"/>
      <c r="M1" s="26"/>
      <c r="S1" s="25"/>
    </row>
    <row r="2" spans="2:19" s="15" customFormat="1" ht="21" customHeight="1">
      <c r="B2" s="696" t="s">
        <v>878</v>
      </c>
      <c r="C2" s="696"/>
      <c r="D2" s="696"/>
      <c r="E2" s="696"/>
      <c r="F2" s="696"/>
      <c r="G2" s="696"/>
      <c r="H2" s="696"/>
      <c r="I2" s="696"/>
      <c r="J2" s="696"/>
      <c r="K2" s="696"/>
      <c r="L2" s="696"/>
      <c r="M2" s="696"/>
      <c r="N2" s="696"/>
      <c r="O2" s="696"/>
      <c r="P2" s="696"/>
      <c r="Q2" s="696"/>
      <c r="R2" s="696"/>
      <c r="S2" s="696"/>
    </row>
    <row r="3" spans="2:19" ht="12.95" customHeight="1">
      <c r="B3" s="28"/>
      <c r="C3" s="28"/>
      <c r="D3" s="29"/>
      <c r="E3" s="28"/>
      <c r="F3" s="28"/>
      <c r="G3" s="28"/>
      <c r="H3" s="28"/>
      <c r="I3" s="28"/>
      <c r="J3" s="28"/>
      <c r="K3" s="28"/>
      <c r="L3" s="614" t="s">
        <v>9</v>
      </c>
      <c r="M3" s="614"/>
      <c r="N3" s="614"/>
      <c r="O3" s="614"/>
      <c r="P3" s="614"/>
      <c r="Q3" s="614"/>
      <c r="R3" s="614"/>
      <c r="S3" s="614"/>
    </row>
    <row r="4" spans="2:19" ht="15.95" customHeight="1">
      <c r="B4" s="30" t="s">
        <v>2</v>
      </c>
      <c r="C4" s="312" t="s">
        <v>55</v>
      </c>
      <c r="D4" s="313" t="s">
        <v>21</v>
      </c>
      <c r="E4" s="312" t="s">
        <v>666</v>
      </c>
      <c r="F4" s="314" t="s">
        <v>57</v>
      </c>
      <c r="G4" s="314" t="s">
        <v>58</v>
      </c>
      <c r="H4" s="314" t="s">
        <v>59</v>
      </c>
      <c r="I4" s="314" t="s">
        <v>56</v>
      </c>
      <c r="J4" s="32" t="s">
        <v>879</v>
      </c>
      <c r="K4" s="38" t="s">
        <v>861</v>
      </c>
      <c r="L4" s="39" t="s">
        <v>862</v>
      </c>
      <c r="M4" s="31" t="s">
        <v>61</v>
      </c>
      <c r="N4" s="40" t="s">
        <v>880</v>
      </c>
      <c r="O4" s="41" t="s">
        <v>881</v>
      </c>
      <c r="P4" s="42"/>
      <c r="Q4" s="42"/>
      <c r="R4" s="42"/>
      <c r="S4" s="94" t="s">
        <v>882</v>
      </c>
    </row>
    <row r="5" spans="2:19" ht="15.95" customHeight="1">
      <c r="B5" s="33">
        <v>1</v>
      </c>
      <c r="C5" s="315" t="s">
        <v>669</v>
      </c>
      <c r="D5" s="316" t="s">
        <v>670</v>
      </c>
      <c r="E5" s="315" t="s">
        <v>64</v>
      </c>
      <c r="F5" s="35">
        <v>3836779.38</v>
      </c>
      <c r="G5" s="35">
        <v>0</v>
      </c>
      <c r="H5" s="35">
        <v>0</v>
      </c>
      <c r="I5" s="317" t="s">
        <v>64</v>
      </c>
      <c r="J5" s="35">
        <v>3836779.38</v>
      </c>
      <c r="K5" s="43">
        <f>J5/10000</f>
        <v>383.67793799999998</v>
      </c>
      <c r="L5" s="44">
        <v>37176</v>
      </c>
      <c r="M5" s="45">
        <v>13.3</v>
      </c>
      <c r="N5" s="46">
        <f>O5/10000</f>
        <v>0</v>
      </c>
      <c r="O5" s="47"/>
      <c r="S5" s="95">
        <f>K5-N5</f>
        <v>383.67793799999998</v>
      </c>
    </row>
    <row r="6" spans="2:19" ht="15.95" customHeight="1">
      <c r="B6" s="33">
        <v>2</v>
      </c>
      <c r="C6" s="315" t="s">
        <v>672</v>
      </c>
      <c r="D6" s="316" t="s">
        <v>673</v>
      </c>
      <c r="E6" s="315" t="s">
        <v>64</v>
      </c>
      <c r="F6" s="35">
        <v>105100</v>
      </c>
      <c r="G6" s="35">
        <v>0</v>
      </c>
      <c r="H6" s="35">
        <v>0</v>
      </c>
      <c r="I6" s="317" t="s">
        <v>64</v>
      </c>
      <c r="J6" s="35">
        <v>105100</v>
      </c>
      <c r="K6" s="43">
        <f t="shared" ref="K6:K24" si="0">J6/10000</f>
        <v>10.51</v>
      </c>
      <c r="L6" s="48">
        <v>40403</v>
      </c>
      <c r="M6" s="34">
        <v>51.0032</v>
      </c>
      <c r="N6" s="49">
        <f t="shared" ref="N6:N37" si="1">O6/10000</f>
        <v>0</v>
      </c>
      <c r="O6" s="50"/>
      <c r="S6" s="96">
        <f t="shared" ref="S6:S25" si="2">K6-N6</f>
        <v>10.51</v>
      </c>
    </row>
    <row r="7" spans="2:19" ht="15.95" customHeight="1">
      <c r="B7" s="33">
        <v>3</v>
      </c>
      <c r="C7" s="315" t="s">
        <v>674</v>
      </c>
      <c r="D7" s="316" t="s">
        <v>675</v>
      </c>
      <c r="E7" s="315" t="s">
        <v>64</v>
      </c>
      <c r="F7" s="35">
        <v>19818298.199999999</v>
      </c>
      <c r="G7" s="35">
        <v>0</v>
      </c>
      <c r="H7" s="35">
        <v>0</v>
      </c>
      <c r="I7" s="317" t="s">
        <v>64</v>
      </c>
      <c r="J7" s="35">
        <v>19818298.199999999</v>
      </c>
      <c r="K7" s="43">
        <f t="shared" si="0"/>
        <v>1981.8298199999999</v>
      </c>
      <c r="L7" s="51">
        <v>40543</v>
      </c>
      <c r="M7" s="34">
        <v>39.130000000000003</v>
      </c>
      <c r="N7" s="49">
        <f t="shared" si="1"/>
        <v>0</v>
      </c>
      <c r="O7" s="50"/>
      <c r="S7" s="96">
        <f t="shared" si="2"/>
        <v>1981.8298199999999</v>
      </c>
    </row>
    <row r="8" spans="2:19" ht="15.95" customHeight="1">
      <c r="B8" s="33">
        <v>4</v>
      </c>
      <c r="C8" s="315" t="s">
        <v>676</v>
      </c>
      <c r="D8" s="316" t="s">
        <v>677</v>
      </c>
      <c r="E8" s="315" t="s">
        <v>64</v>
      </c>
      <c r="F8" s="35">
        <v>42039546.5</v>
      </c>
      <c r="G8" s="35">
        <v>0</v>
      </c>
      <c r="H8" s="35">
        <v>0</v>
      </c>
      <c r="I8" s="317" t="s">
        <v>64</v>
      </c>
      <c r="J8" s="35">
        <v>42039546.5</v>
      </c>
      <c r="K8" s="43">
        <f t="shared" si="0"/>
        <v>4203.9546499999997</v>
      </c>
      <c r="L8" s="52">
        <v>40501</v>
      </c>
      <c r="M8" s="34">
        <v>49.408499999999997</v>
      </c>
      <c r="N8" s="49">
        <f t="shared" si="1"/>
        <v>0</v>
      </c>
      <c r="O8" s="50"/>
      <c r="S8" s="96">
        <f t="shared" si="2"/>
        <v>4203.9546499999997</v>
      </c>
    </row>
    <row r="9" spans="2:19" ht="15.95" customHeight="1">
      <c r="B9" s="33">
        <v>5</v>
      </c>
      <c r="C9" s="315" t="s">
        <v>678</v>
      </c>
      <c r="D9" s="316" t="s">
        <v>679</v>
      </c>
      <c r="E9" s="315" t="s">
        <v>64</v>
      </c>
      <c r="F9" s="35">
        <v>54546.879999999997</v>
      </c>
      <c r="G9" s="35">
        <v>0</v>
      </c>
      <c r="H9" s="35">
        <v>0</v>
      </c>
      <c r="I9" s="317" t="s">
        <v>64</v>
      </c>
      <c r="J9" s="35">
        <v>54546.879999999997</v>
      </c>
      <c r="K9" s="43">
        <f t="shared" si="0"/>
        <v>5.454688</v>
      </c>
      <c r="L9" s="53"/>
      <c r="M9" s="34"/>
      <c r="N9" s="49">
        <f t="shared" si="1"/>
        <v>0</v>
      </c>
      <c r="O9" s="50"/>
      <c r="S9" s="96">
        <f t="shared" si="2"/>
        <v>5.454688</v>
      </c>
    </row>
    <row r="10" spans="2:19" ht="15.95" customHeight="1">
      <c r="B10" s="33">
        <v>6</v>
      </c>
      <c r="C10" s="315" t="s">
        <v>682</v>
      </c>
      <c r="D10" s="316" t="s">
        <v>683</v>
      </c>
      <c r="E10" s="315" t="s">
        <v>64</v>
      </c>
      <c r="F10" s="35">
        <v>151000</v>
      </c>
      <c r="G10" s="35">
        <v>0</v>
      </c>
      <c r="H10" s="35">
        <v>0</v>
      </c>
      <c r="I10" s="317" t="s">
        <v>64</v>
      </c>
      <c r="J10" s="35">
        <v>151000</v>
      </c>
      <c r="K10" s="43">
        <f t="shared" si="0"/>
        <v>15.1</v>
      </c>
      <c r="L10" s="53"/>
      <c r="M10" s="34"/>
      <c r="N10" s="49">
        <f t="shared" si="1"/>
        <v>0</v>
      </c>
      <c r="O10" s="50"/>
      <c r="S10" s="96">
        <f t="shared" si="2"/>
        <v>15.1</v>
      </c>
    </row>
    <row r="11" spans="2:19" ht="15.95" customHeight="1">
      <c r="B11" s="33">
        <v>7</v>
      </c>
      <c r="C11" s="315" t="s">
        <v>684</v>
      </c>
      <c r="D11" s="321" t="s">
        <v>685</v>
      </c>
      <c r="E11" s="315" t="s">
        <v>64</v>
      </c>
      <c r="F11" s="35">
        <v>134401338.88999999</v>
      </c>
      <c r="G11" s="35">
        <v>0</v>
      </c>
      <c r="H11" s="35">
        <v>0</v>
      </c>
      <c r="I11" s="317" t="s">
        <v>64</v>
      </c>
      <c r="J11" s="35">
        <v>134401338.88999999</v>
      </c>
      <c r="K11" s="43">
        <f t="shared" si="0"/>
        <v>13440.133889000001</v>
      </c>
      <c r="L11" s="53"/>
      <c r="M11" s="34"/>
      <c r="N11" s="49">
        <f t="shared" si="1"/>
        <v>0</v>
      </c>
      <c r="O11" s="50"/>
      <c r="S11" s="96">
        <f t="shared" si="2"/>
        <v>13440.133889000001</v>
      </c>
    </row>
    <row r="12" spans="2:19" ht="15.95" customHeight="1">
      <c r="B12" s="33">
        <v>8</v>
      </c>
      <c r="C12" s="315" t="s">
        <v>686</v>
      </c>
      <c r="D12" s="316" t="s">
        <v>687</v>
      </c>
      <c r="E12" s="315" t="s">
        <v>64</v>
      </c>
      <c r="F12" s="35">
        <v>6467380.2400000002</v>
      </c>
      <c r="G12" s="35">
        <v>475760</v>
      </c>
      <c r="H12" s="35">
        <v>0</v>
      </c>
      <c r="I12" s="317" t="s">
        <v>64</v>
      </c>
      <c r="J12" s="35">
        <v>6943140.2400000002</v>
      </c>
      <c r="K12" s="43">
        <f t="shared" si="0"/>
        <v>694.31402400000002</v>
      </c>
      <c r="L12" s="54">
        <v>39234</v>
      </c>
      <c r="M12" s="34">
        <v>27.45</v>
      </c>
      <c r="N12" s="49">
        <f t="shared" si="1"/>
        <v>0</v>
      </c>
      <c r="O12" s="50"/>
      <c r="S12" s="96">
        <f t="shared" si="2"/>
        <v>694.31402400000002</v>
      </c>
    </row>
    <row r="13" spans="2:19" ht="15.95" customHeight="1">
      <c r="B13" s="33">
        <v>9</v>
      </c>
      <c r="C13" s="315" t="s">
        <v>688</v>
      </c>
      <c r="D13" s="316" t="s">
        <v>689</v>
      </c>
      <c r="E13" s="315" t="s">
        <v>64</v>
      </c>
      <c r="F13" s="35">
        <v>44869</v>
      </c>
      <c r="G13" s="35">
        <v>0</v>
      </c>
      <c r="H13" s="35">
        <v>0</v>
      </c>
      <c r="I13" s="317" t="s">
        <v>64</v>
      </c>
      <c r="J13" s="35">
        <v>44869</v>
      </c>
      <c r="K13" s="43">
        <f t="shared" si="0"/>
        <v>4.4869000000000003</v>
      </c>
      <c r="L13" s="53"/>
      <c r="M13" s="34"/>
      <c r="N13" s="49">
        <f t="shared" si="1"/>
        <v>0</v>
      </c>
      <c r="O13" s="50"/>
      <c r="S13" s="96">
        <f t="shared" si="2"/>
        <v>4.4869000000000003</v>
      </c>
    </row>
    <row r="14" spans="2:19" ht="15.95" customHeight="1">
      <c r="B14" s="33">
        <v>10</v>
      </c>
      <c r="C14" s="315" t="s">
        <v>690</v>
      </c>
      <c r="D14" s="316" t="s">
        <v>691</v>
      </c>
      <c r="E14" s="315" t="s">
        <v>64</v>
      </c>
      <c r="F14" s="35">
        <v>3074555.38</v>
      </c>
      <c r="G14" s="35">
        <v>0</v>
      </c>
      <c r="H14" s="35">
        <v>0</v>
      </c>
      <c r="I14" s="317" t="s">
        <v>64</v>
      </c>
      <c r="J14" s="35">
        <v>3074555.38</v>
      </c>
      <c r="K14" s="43">
        <f t="shared" si="0"/>
        <v>307.45553799999999</v>
      </c>
      <c r="L14" s="53"/>
      <c r="M14" s="34"/>
      <c r="N14" s="49">
        <f t="shared" si="1"/>
        <v>0</v>
      </c>
      <c r="O14" s="50"/>
      <c r="S14" s="96">
        <f t="shared" si="2"/>
        <v>307.45553799999999</v>
      </c>
    </row>
    <row r="15" spans="2:19" ht="15.95" customHeight="1">
      <c r="B15" s="33">
        <v>11</v>
      </c>
      <c r="C15" s="315" t="s">
        <v>692</v>
      </c>
      <c r="D15" s="316" t="s">
        <v>693</v>
      </c>
      <c r="E15" s="315" t="s">
        <v>64</v>
      </c>
      <c r="F15" s="35">
        <v>22032719.329999998</v>
      </c>
      <c r="G15" s="35">
        <v>0</v>
      </c>
      <c r="H15" s="35">
        <v>0</v>
      </c>
      <c r="I15" s="317" t="s">
        <v>64</v>
      </c>
      <c r="J15" s="35">
        <v>22032719.329999998</v>
      </c>
      <c r="K15" s="43">
        <f t="shared" si="0"/>
        <v>2203.271933</v>
      </c>
      <c r="L15" s="55">
        <v>39048</v>
      </c>
      <c r="M15" s="34">
        <v>123</v>
      </c>
      <c r="N15" s="49">
        <f t="shared" si="1"/>
        <v>0</v>
      </c>
      <c r="O15" s="50"/>
      <c r="S15" s="96">
        <f t="shared" si="2"/>
        <v>2203.271933</v>
      </c>
    </row>
    <row r="16" spans="2:19" ht="15.95" customHeight="1">
      <c r="B16" s="33">
        <v>12</v>
      </c>
      <c r="C16" s="315" t="s">
        <v>694</v>
      </c>
      <c r="D16" s="316" t="s">
        <v>695</v>
      </c>
      <c r="E16" s="315" t="s">
        <v>64</v>
      </c>
      <c r="F16" s="35">
        <v>3588976</v>
      </c>
      <c r="G16" s="35">
        <v>0</v>
      </c>
      <c r="H16" s="35">
        <v>0</v>
      </c>
      <c r="I16" s="317" t="s">
        <v>64</v>
      </c>
      <c r="J16" s="35">
        <v>3588976</v>
      </c>
      <c r="K16" s="43">
        <f t="shared" si="0"/>
        <v>358.89760000000001</v>
      </c>
      <c r="L16" s="53"/>
      <c r="M16" s="34"/>
      <c r="N16" s="49">
        <f t="shared" si="1"/>
        <v>0</v>
      </c>
      <c r="O16" s="50"/>
      <c r="S16" s="96">
        <f t="shared" si="2"/>
        <v>358.89760000000001</v>
      </c>
    </row>
    <row r="17" spans="2:19" ht="15.95" customHeight="1">
      <c r="B17" s="33">
        <v>13</v>
      </c>
      <c r="C17" s="315" t="s">
        <v>696</v>
      </c>
      <c r="D17" s="316" t="s">
        <v>697</v>
      </c>
      <c r="E17" s="315" t="s">
        <v>64</v>
      </c>
      <c r="F17" s="35">
        <v>299123.5</v>
      </c>
      <c r="G17" s="35">
        <v>0</v>
      </c>
      <c r="H17" s="35">
        <v>0</v>
      </c>
      <c r="I17" s="317" t="s">
        <v>64</v>
      </c>
      <c r="J17" s="35">
        <v>299123.5</v>
      </c>
      <c r="K17" s="43">
        <f t="shared" si="0"/>
        <v>29.91235</v>
      </c>
      <c r="L17" s="56">
        <v>40781</v>
      </c>
      <c r="M17" s="34">
        <f>190.47-7.53</f>
        <v>182.94</v>
      </c>
      <c r="N17" s="49">
        <f t="shared" si="1"/>
        <v>0</v>
      </c>
      <c r="O17" s="50"/>
      <c r="S17" s="96">
        <f t="shared" si="2"/>
        <v>29.91235</v>
      </c>
    </row>
    <row r="18" spans="2:19" ht="15.95" customHeight="1">
      <c r="B18" s="33">
        <v>14</v>
      </c>
      <c r="C18" s="315" t="s">
        <v>698</v>
      </c>
      <c r="D18" s="316" t="s">
        <v>699</v>
      </c>
      <c r="E18" s="315" t="s">
        <v>64</v>
      </c>
      <c r="F18" s="35">
        <v>228697</v>
      </c>
      <c r="G18" s="35">
        <v>0</v>
      </c>
      <c r="H18" s="35">
        <v>0</v>
      </c>
      <c r="I18" s="317" t="s">
        <v>64</v>
      </c>
      <c r="J18" s="35">
        <v>228697</v>
      </c>
      <c r="K18" s="43">
        <f t="shared" si="0"/>
        <v>22.869700000000002</v>
      </c>
      <c r="L18" s="53"/>
      <c r="M18" s="34"/>
      <c r="N18" s="49">
        <f t="shared" si="1"/>
        <v>0</v>
      </c>
      <c r="O18" s="50"/>
      <c r="S18" s="96">
        <f t="shared" si="2"/>
        <v>22.869700000000002</v>
      </c>
    </row>
    <row r="19" spans="2:19" ht="15.95" customHeight="1">
      <c r="B19" s="33">
        <v>15</v>
      </c>
      <c r="C19" s="315" t="s">
        <v>700</v>
      </c>
      <c r="D19" s="316" t="s">
        <v>701</v>
      </c>
      <c r="E19" s="315" t="s">
        <v>64</v>
      </c>
      <c r="F19" s="35">
        <v>45350059.659999996</v>
      </c>
      <c r="G19" s="35">
        <v>0</v>
      </c>
      <c r="H19" s="35">
        <v>0</v>
      </c>
      <c r="I19" s="317" t="s">
        <v>64</v>
      </c>
      <c r="J19" s="35">
        <v>45350059.659999996</v>
      </c>
      <c r="K19" s="43">
        <f t="shared" si="0"/>
        <v>4535.0059659999997</v>
      </c>
      <c r="L19" s="57">
        <v>40905</v>
      </c>
      <c r="M19" s="34">
        <v>364.0752</v>
      </c>
      <c r="N19" s="49">
        <f t="shared" si="1"/>
        <v>0</v>
      </c>
      <c r="O19" s="50"/>
      <c r="S19" s="96">
        <f t="shared" si="2"/>
        <v>4535.0059659999997</v>
      </c>
    </row>
    <row r="20" spans="2:19" ht="15.95" customHeight="1">
      <c r="B20" s="33">
        <v>16</v>
      </c>
      <c r="C20" s="315" t="s">
        <v>702</v>
      </c>
      <c r="D20" s="316" t="s">
        <v>703</v>
      </c>
      <c r="E20" s="315" t="s">
        <v>64</v>
      </c>
      <c r="F20" s="35">
        <v>2368586.81</v>
      </c>
      <c r="G20" s="35">
        <v>0</v>
      </c>
      <c r="H20" s="35">
        <v>0</v>
      </c>
      <c r="I20" s="317" t="s">
        <v>64</v>
      </c>
      <c r="J20" s="35">
        <v>2368586.81</v>
      </c>
      <c r="K20" s="43">
        <f t="shared" si="0"/>
        <v>236.85868099999999</v>
      </c>
      <c r="L20" s="58">
        <v>38519</v>
      </c>
      <c r="M20" s="34">
        <v>7.53</v>
      </c>
      <c r="N20" s="49">
        <f t="shared" si="1"/>
        <v>0</v>
      </c>
      <c r="O20" s="50"/>
      <c r="S20" s="96">
        <f t="shared" si="2"/>
        <v>236.85868099999999</v>
      </c>
    </row>
    <row r="21" spans="2:19" ht="15.95" customHeight="1">
      <c r="B21" s="33">
        <v>17</v>
      </c>
      <c r="C21" s="315" t="s">
        <v>704</v>
      </c>
      <c r="D21" s="316" t="s">
        <v>705</v>
      </c>
      <c r="E21" s="315" t="s">
        <v>64</v>
      </c>
      <c r="F21" s="35">
        <v>1137047</v>
      </c>
      <c r="G21" s="35">
        <v>0</v>
      </c>
      <c r="H21" s="35">
        <v>0</v>
      </c>
      <c r="I21" s="317" t="s">
        <v>64</v>
      </c>
      <c r="J21" s="35">
        <v>1137047</v>
      </c>
      <c r="K21" s="43">
        <f t="shared" si="0"/>
        <v>113.7047</v>
      </c>
      <c r="L21" s="59">
        <v>40403</v>
      </c>
      <c r="M21" s="34">
        <v>28.910900000000002</v>
      </c>
      <c r="N21" s="49">
        <f t="shared" si="1"/>
        <v>0</v>
      </c>
      <c r="O21" s="50"/>
      <c r="S21" s="96">
        <f t="shared" si="2"/>
        <v>113.7047</v>
      </c>
    </row>
    <row r="22" spans="2:19" ht="15.95" customHeight="1">
      <c r="B22" s="33">
        <v>18</v>
      </c>
      <c r="C22" s="315" t="s">
        <v>706</v>
      </c>
      <c r="D22" s="316" t="s">
        <v>707</v>
      </c>
      <c r="E22" s="315" t="s">
        <v>64</v>
      </c>
      <c r="F22" s="35">
        <v>36839182.130000003</v>
      </c>
      <c r="G22" s="35">
        <v>0</v>
      </c>
      <c r="H22" s="35">
        <v>0</v>
      </c>
      <c r="I22" s="317" t="s">
        <v>64</v>
      </c>
      <c r="J22" s="35">
        <v>36839182.130000003</v>
      </c>
      <c r="K22" s="43">
        <f t="shared" si="0"/>
        <v>3683.9182129999999</v>
      </c>
      <c r="L22" s="60">
        <v>39479</v>
      </c>
      <c r="M22" s="34">
        <v>153</v>
      </c>
      <c r="N22" s="49">
        <f t="shared" si="1"/>
        <v>0</v>
      </c>
      <c r="O22" s="50"/>
      <c r="S22" s="96">
        <f t="shared" si="2"/>
        <v>3683.9182129999999</v>
      </c>
    </row>
    <row r="23" spans="2:19" ht="15.95" customHeight="1">
      <c r="B23" s="33">
        <v>19</v>
      </c>
      <c r="C23" s="315" t="s">
        <v>708</v>
      </c>
      <c r="D23" s="316" t="s">
        <v>709</v>
      </c>
      <c r="E23" s="315" t="s">
        <v>64</v>
      </c>
      <c r="F23" s="35">
        <v>2368056</v>
      </c>
      <c r="G23" s="35">
        <v>0</v>
      </c>
      <c r="H23" s="35">
        <v>0</v>
      </c>
      <c r="I23" s="317" t="s">
        <v>64</v>
      </c>
      <c r="J23" s="35">
        <v>2368056</v>
      </c>
      <c r="K23" s="43">
        <f t="shared" si="0"/>
        <v>236.8056</v>
      </c>
      <c r="L23" s="61">
        <v>39384</v>
      </c>
      <c r="M23" s="34">
        <v>23.162299999999998</v>
      </c>
      <c r="N23" s="49">
        <f t="shared" si="1"/>
        <v>0</v>
      </c>
      <c r="O23" s="50"/>
      <c r="S23" s="96">
        <f t="shared" si="2"/>
        <v>236.8056</v>
      </c>
    </row>
    <row r="24" spans="2:19" ht="15.95" customHeight="1">
      <c r="B24" s="33">
        <v>20</v>
      </c>
      <c r="C24" s="315" t="s">
        <v>710</v>
      </c>
      <c r="D24" s="316" t="s">
        <v>711</v>
      </c>
      <c r="E24" s="315" t="s">
        <v>64</v>
      </c>
      <c r="F24" s="35">
        <v>1100000</v>
      </c>
      <c r="G24" s="35">
        <v>0</v>
      </c>
      <c r="H24" s="35">
        <v>0</v>
      </c>
      <c r="I24" s="317" t="s">
        <v>64</v>
      </c>
      <c r="J24" s="35">
        <v>1100000</v>
      </c>
      <c r="K24" s="43">
        <f t="shared" si="0"/>
        <v>110</v>
      </c>
      <c r="L24" s="53"/>
      <c r="M24" s="34"/>
      <c r="N24" s="49">
        <f t="shared" si="1"/>
        <v>0</v>
      </c>
      <c r="O24" s="50"/>
      <c r="S24" s="96">
        <f t="shared" si="2"/>
        <v>110</v>
      </c>
    </row>
    <row r="25" spans="2:19" ht="15.95" customHeight="1">
      <c r="B25" s="33">
        <v>21</v>
      </c>
      <c r="C25" s="315" t="s">
        <v>712</v>
      </c>
      <c r="D25" s="316" t="s">
        <v>713</v>
      </c>
      <c r="E25" s="315" t="s">
        <v>64</v>
      </c>
      <c r="F25" s="35">
        <v>65975273.520000003</v>
      </c>
      <c r="G25" s="35">
        <v>0</v>
      </c>
      <c r="H25" s="35">
        <v>0</v>
      </c>
      <c r="I25" s="317" t="s">
        <v>64</v>
      </c>
      <c r="J25" s="35">
        <v>65975273.520000003</v>
      </c>
      <c r="K25" s="43">
        <f t="shared" ref="K25:K56" si="3">J25/10000</f>
        <v>6597.5273520000001</v>
      </c>
      <c r="L25" s="62">
        <v>40543</v>
      </c>
      <c r="M25" s="34">
        <v>241.26</v>
      </c>
      <c r="N25" s="49">
        <f t="shared" si="1"/>
        <v>0</v>
      </c>
      <c r="O25" s="50"/>
      <c r="S25" s="96">
        <f t="shared" si="2"/>
        <v>6597.5273520000001</v>
      </c>
    </row>
    <row r="26" spans="2:19" ht="15.95" customHeight="1">
      <c r="B26" s="33">
        <v>22</v>
      </c>
      <c r="C26" s="315" t="s">
        <v>714</v>
      </c>
      <c r="D26" s="321" t="s">
        <v>715</v>
      </c>
      <c r="E26" s="315" t="s">
        <v>64</v>
      </c>
      <c r="F26" s="35">
        <v>49922</v>
      </c>
      <c r="G26" s="35">
        <v>0</v>
      </c>
      <c r="H26" s="35">
        <v>0</v>
      </c>
      <c r="I26" s="317" t="s">
        <v>64</v>
      </c>
      <c r="J26" s="35">
        <v>49922</v>
      </c>
      <c r="K26" s="43">
        <f t="shared" si="3"/>
        <v>4.9922000000000004</v>
      </c>
      <c r="L26" s="63">
        <v>40189</v>
      </c>
      <c r="M26" s="34">
        <v>7.0469999999999997</v>
      </c>
      <c r="N26" s="49">
        <f t="shared" si="1"/>
        <v>0</v>
      </c>
      <c r="O26" s="50"/>
      <c r="S26" s="96">
        <f t="shared" ref="S26:S57" si="4">K26-N26</f>
        <v>4.9922000000000004</v>
      </c>
    </row>
    <row r="27" spans="2:19" ht="15.95" customHeight="1">
      <c r="B27" s="33">
        <v>23</v>
      </c>
      <c r="C27" s="315" t="s">
        <v>716</v>
      </c>
      <c r="D27" s="316" t="s">
        <v>717</v>
      </c>
      <c r="E27" s="315" t="s">
        <v>64</v>
      </c>
      <c r="F27" s="35">
        <v>3783568.2</v>
      </c>
      <c r="G27" s="35">
        <v>0</v>
      </c>
      <c r="H27" s="35">
        <v>0</v>
      </c>
      <c r="I27" s="317" t="s">
        <v>64</v>
      </c>
      <c r="J27" s="35">
        <v>3783568.2</v>
      </c>
      <c r="K27" s="43">
        <f t="shared" si="3"/>
        <v>378.35682000000003</v>
      </c>
      <c r="L27" s="64">
        <v>39590</v>
      </c>
      <c r="M27" s="34">
        <v>13.83</v>
      </c>
      <c r="N27" s="49">
        <f t="shared" si="1"/>
        <v>0</v>
      </c>
      <c r="O27" s="50"/>
      <c r="S27" s="96">
        <f t="shared" si="4"/>
        <v>378.35682000000003</v>
      </c>
    </row>
    <row r="28" spans="2:19" ht="15.95" customHeight="1">
      <c r="B28" s="33">
        <v>24</v>
      </c>
      <c r="C28" s="315" t="s">
        <v>718</v>
      </c>
      <c r="D28" s="316" t="s">
        <v>719</v>
      </c>
      <c r="E28" s="315" t="s">
        <v>64</v>
      </c>
      <c r="F28" s="35">
        <v>147880</v>
      </c>
      <c r="G28" s="35">
        <v>0</v>
      </c>
      <c r="H28" s="35">
        <v>0</v>
      </c>
      <c r="I28" s="317" t="s">
        <v>64</v>
      </c>
      <c r="J28" s="35">
        <v>147880</v>
      </c>
      <c r="K28" s="43">
        <f t="shared" si="3"/>
        <v>14.788</v>
      </c>
      <c r="L28" s="65">
        <v>39150</v>
      </c>
      <c r="M28" s="34">
        <v>13.5</v>
      </c>
      <c r="N28" s="49">
        <f t="shared" si="1"/>
        <v>0</v>
      </c>
      <c r="O28" s="50"/>
      <c r="S28" s="96">
        <f t="shared" si="4"/>
        <v>14.788</v>
      </c>
    </row>
    <row r="29" spans="2:19" ht="15.95" customHeight="1">
      <c r="B29" s="33">
        <v>25</v>
      </c>
      <c r="C29" s="315" t="s">
        <v>720</v>
      </c>
      <c r="D29" s="316" t="s">
        <v>721</v>
      </c>
      <c r="E29" s="315" t="s">
        <v>64</v>
      </c>
      <c r="F29" s="35">
        <v>125660</v>
      </c>
      <c r="G29" s="35">
        <v>0</v>
      </c>
      <c r="H29" s="35">
        <v>0</v>
      </c>
      <c r="I29" s="317" t="s">
        <v>64</v>
      </c>
      <c r="J29" s="35">
        <v>125660</v>
      </c>
      <c r="K29" s="43">
        <f t="shared" si="3"/>
        <v>12.566000000000001</v>
      </c>
      <c r="L29" s="66">
        <v>39001</v>
      </c>
      <c r="M29" s="34">
        <v>4.8499999999999996</v>
      </c>
      <c r="N29" s="49">
        <f t="shared" si="1"/>
        <v>0</v>
      </c>
      <c r="O29" s="50"/>
      <c r="S29" s="96">
        <f t="shared" si="4"/>
        <v>12.566000000000001</v>
      </c>
    </row>
    <row r="30" spans="2:19" ht="15.95" customHeight="1">
      <c r="B30" s="33">
        <v>26</v>
      </c>
      <c r="C30" s="315" t="s">
        <v>722</v>
      </c>
      <c r="D30" s="316" t="s">
        <v>723</v>
      </c>
      <c r="E30" s="315" t="s">
        <v>64</v>
      </c>
      <c r="F30" s="35">
        <v>1906772</v>
      </c>
      <c r="G30" s="35">
        <v>0</v>
      </c>
      <c r="H30" s="35">
        <v>0</v>
      </c>
      <c r="I30" s="317" t="s">
        <v>64</v>
      </c>
      <c r="J30" s="35">
        <v>1906772</v>
      </c>
      <c r="K30" s="43">
        <f t="shared" si="3"/>
        <v>190.6772</v>
      </c>
      <c r="L30" s="67">
        <v>41181</v>
      </c>
      <c r="M30" s="34">
        <v>5.0999999999999996</v>
      </c>
      <c r="N30" s="49">
        <f t="shared" si="1"/>
        <v>0</v>
      </c>
      <c r="O30" s="50"/>
      <c r="S30" s="96">
        <f t="shared" si="4"/>
        <v>190.6772</v>
      </c>
    </row>
    <row r="31" spans="2:19" ht="15.95" customHeight="1">
      <c r="B31" s="33">
        <v>27</v>
      </c>
      <c r="C31" s="315" t="s">
        <v>724</v>
      </c>
      <c r="D31" s="316" t="s">
        <v>725</v>
      </c>
      <c r="E31" s="315" t="s">
        <v>64</v>
      </c>
      <c r="F31" s="35">
        <v>25832705.68</v>
      </c>
      <c r="G31" s="35">
        <v>0</v>
      </c>
      <c r="H31" s="35">
        <v>0</v>
      </c>
      <c r="I31" s="317" t="s">
        <v>64</v>
      </c>
      <c r="J31" s="35">
        <v>25832705.68</v>
      </c>
      <c r="K31" s="43">
        <f t="shared" si="3"/>
        <v>2583.2705679999999</v>
      </c>
      <c r="L31" s="68">
        <v>39983</v>
      </c>
      <c r="M31" s="34">
        <v>73.973500000000001</v>
      </c>
      <c r="N31" s="49">
        <f t="shared" si="1"/>
        <v>0</v>
      </c>
      <c r="O31" s="50"/>
      <c r="S31" s="96">
        <f t="shared" si="4"/>
        <v>2583.2705679999999</v>
      </c>
    </row>
    <row r="32" spans="2:19" ht="15.95" customHeight="1">
      <c r="B32" s="33">
        <v>28</v>
      </c>
      <c r="C32" s="315" t="s">
        <v>726</v>
      </c>
      <c r="D32" s="316" t="s">
        <v>727</v>
      </c>
      <c r="E32" s="315" t="s">
        <v>64</v>
      </c>
      <c r="F32" s="35">
        <v>455860</v>
      </c>
      <c r="G32" s="35">
        <v>0</v>
      </c>
      <c r="H32" s="35">
        <v>0</v>
      </c>
      <c r="I32" s="317" t="s">
        <v>64</v>
      </c>
      <c r="J32" s="35">
        <v>455860</v>
      </c>
      <c r="K32" s="43">
        <f t="shared" si="3"/>
        <v>45.585999999999999</v>
      </c>
      <c r="L32" s="69">
        <v>39150</v>
      </c>
      <c r="M32" s="34">
        <v>46.703000000000003</v>
      </c>
      <c r="N32" s="49">
        <f t="shared" si="1"/>
        <v>0</v>
      </c>
      <c r="O32" s="50"/>
      <c r="S32" s="96">
        <f t="shared" si="4"/>
        <v>45.585999999999999</v>
      </c>
    </row>
    <row r="33" spans="2:19" ht="15.95" customHeight="1">
      <c r="B33" s="33">
        <v>29</v>
      </c>
      <c r="C33" s="315" t="s">
        <v>728</v>
      </c>
      <c r="D33" s="316" t="s">
        <v>729</v>
      </c>
      <c r="E33" s="315" t="s">
        <v>64</v>
      </c>
      <c r="F33" s="35">
        <v>3621592.48</v>
      </c>
      <c r="G33" s="35">
        <v>0</v>
      </c>
      <c r="H33" s="35">
        <v>0</v>
      </c>
      <c r="I33" s="317" t="s">
        <v>64</v>
      </c>
      <c r="J33" s="35">
        <v>3621592.48</v>
      </c>
      <c r="K33" s="43">
        <f t="shared" si="3"/>
        <v>362.15924799999999</v>
      </c>
      <c r="L33" s="70">
        <v>39675</v>
      </c>
      <c r="M33" s="34">
        <v>22.14</v>
      </c>
      <c r="N33" s="49">
        <f t="shared" si="1"/>
        <v>0</v>
      </c>
      <c r="O33" s="50"/>
      <c r="S33" s="96">
        <f t="shared" si="4"/>
        <v>362.15924799999999</v>
      </c>
    </row>
    <row r="34" spans="2:19" ht="15.95" customHeight="1">
      <c r="B34" s="33">
        <v>30</v>
      </c>
      <c r="C34" s="315" t="s">
        <v>730</v>
      </c>
      <c r="D34" s="316" t="s">
        <v>731</v>
      </c>
      <c r="E34" s="315" t="s">
        <v>64</v>
      </c>
      <c r="F34" s="35">
        <v>6070352.2000000002</v>
      </c>
      <c r="G34" s="35">
        <v>0</v>
      </c>
      <c r="H34" s="35">
        <v>0</v>
      </c>
      <c r="I34" s="317" t="s">
        <v>64</v>
      </c>
      <c r="J34" s="35">
        <v>6070352.2000000002</v>
      </c>
      <c r="K34" s="43">
        <f t="shared" si="3"/>
        <v>607.03521999999998</v>
      </c>
      <c r="L34" s="71">
        <v>40403</v>
      </c>
      <c r="M34" s="34">
        <v>25.345800000000001</v>
      </c>
      <c r="N34" s="49">
        <f t="shared" si="1"/>
        <v>0</v>
      </c>
      <c r="O34" s="50"/>
      <c r="S34" s="96">
        <f t="shared" si="4"/>
        <v>607.03521999999998</v>
      </c>
    </row>
    <row r="35" spans="2:19" ht="15.95" customHeight="1">
      <c r="B35" s="33">
        <v>31</v>
      </c>
      <c r="C35" s="315" t="s">
        <v>734</v>
      </c>
      <c r="D35" s="316" t="s">
        <v>735</v>
      </c>
      <c r="E35" s="315" t="s">
        <v>64</v>
      </c>
      <c r="F35" s="35">
        <v>2227996</v>
      </c>
      <c r="G35" s="35">
        <v>0</v>
      </c>
      <c r="H35" s="35">
        <v>0</v>
      </c>
      <c r="I35" s="317" t="s">
        <v>64</v>
      </c>
      <c r="J35" s="35">
        <v>2227996</v>
      </c>
      <c r="K35" s="43">
        <f t="shared" si="3"/>
        <v>222.7996</v>
      </c>
      <c r="L35" s="72">
        <v>39750</v>
      </c>
      <c r="M35" s="34">
        <v>14.86</v>
      </c>
      <c r="N35" s="49">
        <f t="shared" si="1"/>
        <v>0</v>
      </c>
      <c r="O35" s="50"/>
      <c r="S35" s="96">
        <f t="shared" si="4"/>
        <v>222.7996</v>
      </c>
    </row>
    <row r="36" spans="2:19" ht="15.95" customHeight="1">
      <c r="B36" s="33">
        <v>32</v>
      </c>
      <c r="C36" s="315" t="s">
        <v>738</v>
      </c>
      <c r="D36" s="321" t="s">
        <v>739</v>
      </c>
      <c r="E36" s="315" t="s">
        <v>64</v>
      </c>
      <c r="F36" s="35">
        <v>13767179.1</v>
      </c>
      <c r="G36" s="35">
        <v>0</v>
      </c>
      <c r="H36" s="35">
        <v>0</v>
      </c>
      <c r="I36" s="317" t="s">
        <v>64</v>
      </c>
      <c r="J36" s="35">
        <v>13767179.1</v>
      </c>
      <c r="K36" s="43">
        <f t="shared" si="3"/>
        <v>1376.7179100000001</v>
      </c>
      <c r="L36" s="73">
        <v>40835</v>
      </c>
      <c r="M36" s="34">
        <v>28.8718</v>
      </c>
      <c r="N36" s="49">
        <f t="shared" si="1"/>
        <v>0</v>
      </c>
      <c r="O36" s="50"/>
      <c r="S36" s="96">
        <f t="shared" si="4"/>
        <v>1376.7179100000001</v>
      </c>
    </row>
    <row r="37" spans="2:19" ht="15.95" customHeight="1">
      <c r="B37" s="33">
        <v>33</v>
      </c>
      <c r="C37" s="315" t="s">
        <v>740</v>
      </c>
      <c r="D37" s="316" t="s">
        <v>741</v>
      </c>
      <c r="E37" s="315" t="s">
        <v>64</v>
      </c>
      <c r="F37" s="35">
        <v>4321709</v>
      </c>
      <c r="G37" s="35">
        <v>0</v>
      </c>
      <c r="H37" s="35">
        <v>0</v>
      </c>
      <c r="I37" s="317" t="s">
        <v>64</v>
      </c>
      <c r="J37" s="35">
        <v>4321709</v>
      </c>
      <c r="K37" s="43">
        <f t="shared" si="3"/>
        <v>432.17090000000002</v>
      </c>
      <c r="L37" s="74">
        <v>40403</v>
      </c>
      <c r="M37" s="34">
        <v>33.509900000000002</v>
      </c>
      <c r="N37" s="49">
        <f t="shared" si="1"/>
        <v>0</v>
      </c>
      <c r="O37" s="50"/>
      <c r="S37" s="96">
        <f t="shared" si="4"/>
        <v>432.17090000000002</v>
      </c>
    </row>
    <row r="38" spans="2:19" ht="15.95" customHeight="1">
      <c r="B38" s="33">
        <v>34</v>
      </c>
      <c r="C38" s="315" t="s">
        <v>742</v>
      </c>
      <c r="D38" s="316" t="s">
        <v>743</v>
      </c>
      <c r="E38" s="315" t="s">
        <v>64</v>
      </c>
      <c r="F38" s="35">
        <v>8315076.7999999998</v>
      </c>
      <c r="G38" s="35">
        <v>0</v>
      </c>
      <c r="H38" s="35">
        <v>0</v>
      </c>
      <c r="I38" s="317" t="s">
        <v>64</v>
      </c>
      <c r="J38" s="35">
        <v>8315076.7999999998</v>
      </c>
      <c r="K38" s="43">
        <f t="shared" si="3"/>
        <v>831.50768000000005</v>
      </c>
      <c r="L38" s="75">
        <v>40501</v>
      </c>
      <c r="M38" s="34">
        <v>22.656300000000002</v>
      </c>
      <c r="N38" s="49">
        <f t="shared" ref="N38:N69" si="5">O38/10000</f>
        <v>0</v>
      </c>
      <c r="O38" s="50"/>
      <c r="S38" s="96">
        <f t="shared" si="4"/>
        <v>831.50768000000005</v>
      </c>
    </row>
    <row r="39" spans="2:19" ht="15.95" customHeight="1">
      <c r="B39" s="33">
        <v>35</v>
      </c>
      <c r="C39" s="315" t="s">
        <v>744</v>
      </c>
      <c r="D39" s="321" t="s">
        <v>745</v>
      </c>
      <c r="E39" s="315" t="s">
        <v>64</v>
      </c>
      <c r="F39" s="35">
        <v>1228910</v>
      </c>
      <c r="G39" s="35">
        <v>0</v>
      </c>
      <c r="H39" s="35">
        <v>0</v>
      </c>
      <c r="I39" s="317" t="s">
        <v>64</v>
      </c>
      <c r="J39" s="35">
        <v>1228910</v>
      </c>
      <c r="K39" s="43">
        <f t="shared" si="3"/>
        <v>122.89100000000001</v>
      </c>
      <c r="L39" s="76">
        <v>39198</v>
      </c>
      <c r="M39" s="34">
        <v>77.400000000000006</v>
      </c>
      <c r="N39" s="49">
        <f t="shared" si="5"/>
        <v>0</v>
      </c>
      <c r="O39" s="50"/>
      <c r="S39" s="96">
        <f t="shared" si="4"/>
        <v>122.89100000000001</v>
      </c>
    </row>
    <row r="40" spans="2:19" ht="15.95" customHeight="1">
      <c r="B40" s="33">
        <v>36</v>
      </c>
      <c r="C40" s="315" t="s">
        <v>746</v>
      </c>
      <c r="D40" s="316" t="s">
        <v>747</v>
      </c>
      <c r="E40" s="315" t="s">
        <v>64</v>
      </c>
      <c r="F40" s="35">
        <v>11577754</v>
      </c>
      <c r="G40" s="35">
        <v>0</v>
      </c>
      <c r="H40" s="35">
        <v>0</v>
      </c>
      <c r="I40" s="317" t="s">
        <v>64</v>
      </c>
      <c r="J40" s="35">
        <v>11577754</v>
      </c>
      <c r="K40" s="43">
        <f t="shared" si="3"/>
        <v>1157.7754</v>
      </c>
      <c r="L40" s="77">
        <v>40501</v>
      </c>
      <c r="M40" s="34">
        <v>60.1554</v>
      </c>
      <c r="N40" s="49">
        <f t="shared" si="5"/>
        <v>0</v>
      </c>
      <c r="O40" s="50"/>
      <c r="S40" s="96">
        <f t="shared" si="4"/>
        <v>1157.7754</v>
      </c>
    </row>
    <row r="41" spans="2:19" ht="15.95" customHeight="1">
      <c r="B41" s="33">
        <v>37</v>
      </c>
      <c r="C41" s="315" t="s">
        <v>748</v>
      </c>
      <c r="D41" s="316" t="s">
        <v>749</v>
      </c>
      <c r="E41" s="315" t="s">
        <v>64</v>
      </c>
      <c r="F41" s="35">
        <v>240467.6</v>
      </c>
      <c r="G41" s="35">
        <v>5000</v>
      </c>
      <c r="H41" s="35">
        <v>0</v>
      </c>
      <c r="I41" s="317" t="s">
        <v>64</v>
      </c>
      <c r="J41" s="35">
        <v>245467.6</v>
      </c>
      <c r="K41" s="43">
        <f t="shared" si="3"/>
        <v>24.546759999999999</v>
      </c>
      <c r="L41" s="78">
        <v>40543</v>
      </c>
      <c r="M41" s="34">
        <v>1.659</v>
      </c>
      <c r="N41" s="49">
        <f t="shared" si="5"/>
        <v>0</v>
      </c>
      <c r="O41" s="50"/>
      <c r="S41" s="96">
        <f t="shared" si="4"/>
        <v>24.546759999999999</v>
      </c>
    </row>
    <row r="42" spans="2:19" ht="15.95" customHeight="1">
      <c r="B42" s="33">
        <v>38</v>
      </c>
      <c r="C42" s="315" t="s">
        <v>750</v>
      </c>
      <c r="D42" s="316" t="s">
        <v>751</v>
      </c>
      <c r="E42" s="315" t="s">
        <v>159</v>
      </c>
      <c r="F42" s="35">
        <v>0</v>
      </c>
      <c r="G42" s="35">
        <v>-562</v>
      </c>
      <c r="H42" s="35">
        <v>0</v>
      </c>
      <c r="I42" s="317" t="s">
        <v>64</v>
      </c>
      <c r="J42" s="79">
        <v>-562</v>
      </c>
      <c r="K42" s="43">
        <f t="shared" si="3"/>
        <v>-5.62E-2</v>
      </c>
      <c r="L42" s="80">
        <v>40543</v>
      </c>
      <c r="M42" s="34">
        <v>3.6002999999999998</v>
      </c>
      <c r="N42" s="49">
        <f t="shared" si="5"/>
        <v>0</v>
      </c>
      <c r="O42" s="50"/>
      <c r="S42" s="96">
        <f t="shared" si="4"/>
        <v>-5.62E-2</v>
      </c>
    </row>
    <row r="43" spans="2:19" ht="15.95" customHeight="1">
      <c r="B43" s="33">
        <v>39</v>
      </c>
      <c r="C43" s="315" t="s">
        <v>752</v>
      </c>
      <c r="D43" s="316" t="s">
        <v>753</v>
      </c>
      <c r="E43" s="315" t="s">
        <v>64</v>
      </c>
      <c r="F43" s="35">
        <v>1259171.98</v>
      </c>
      <c r="G43" s="35">
        <v>0</v>
      </c>
      <c r="H43" s="35">
        <v>0</v>
      </c>
      <c r="I43" s="317" t="s">
        <v>64</v>
      </c>
      <c r="J43" s="35">
        <v>1259171.98</v>
      </c>
      <c r="K43" s="43">
        <f t="shared" si="3"/>
        <v>125.917198</v>
      </c>
      <c r="L43" s="53"/>
      <c r="M43" s="34"/>
      <c r="N43" s="49">
        <f t="shared" si="5"/>
        <v>0</v>
      </c>
      <c r="O43" s="50"/>
      <c r="S43" s="96">
        <f t="shared" si="4"/>
        <v>125.917198</v>
      </c>
    </row>
    <row r="44" spans="2:19" ht="15.95" customHeight="1">
      <c r="B44" s="33">
        <v>40</v>
      </c>
      <c r="C44" s="315" t="s">
        <v>754</v>
      </c>
      <c r="D44" s="316" t="s">
        <v>755</v>
      </c>
      <c r="E44" s="315" t="s">
        <v>64</v>
      </c>
      <c r="F44" s="35">
        <v>617019</v>
      </c>
      <c r="G44" s="35">
        <v>0</v>
      </c>
      <c r="H44" s="35">
        <v>0</v>
      </c>
      <c r="I44" s="317" t="s">
        <v>64</v>
      </c>
      <c r="J44" s="35">
        <v>617019</v>
      </c>
      <c r="K44" s="43">
        <f t="shared" si="3"/>
        <v>61.701900000000002</v>
      </c>
      <c r="L44" s="53"/>
      <c r="M44" s="34"/>
      <c r="N44" s="49">
        <f t="shared" si="5"/>
        <v>0</v>
      </c>
      <c r="O44" s="50"/>
      <c r="S44" s="96">
        <f t="shared" si="4"/>
        <v>61.701900000000002</v>
      </c>
    </row>
    <row r="45" spans="2:19" ht="15.95" customHeight="1">
      <c r="B45" s="33">
        <v>41</v>
      </c>
      <c r="C45" s="315" t="s">
        <v>758</v>
      </c>
      <c r="D45" s="325" t="s">
        <v>759</v>
      </c>
      <c r="E45" s="315" t="s">
        <v>64</v>
      </c>
      <c r="F45" s="35">
        <v>77706670.989999995</v>
      </c>
      <c r="G45" s="35">
        <v>0</v>
      </c>
      <c r="H45" s="35">
        <v>0</v>
      </c>
      <c r="I45" s="317" t="s">
        <v>64</v>
      </c>
      <c r="J45" s="35">
        <v>77706670.989999995</v>
      </c>
      <c r="K45" s="43">
        <f t="shared" si="3"/>
        <v>7770.6670990000002</v>
      </c>
      <c r="L45" s="81">
        <v>40543</v>
      </c>
      <c r="M45" s="34">
        <v>172.11619999999999</v>
      </c>
      <c r="N45" s="49">
        <f t="shared" si="5"/>
        <v>0</v>
      </c>
      <c r="O45" s="50"/>
      <c r="S45" s="96">
        <f t="shared" si="4"/>
        <v>7770.6670990000002</v>
      </c>
    </row>
    <row r="46" spans="2:19" ht="15.95" customHeight="1">
      <c r="B46" s="33">
        <v>42</v>
      </c>
      <c r="C46" s="315" t="s">
        <v>760</v>
      </c>
      <c r="D46" s="316" t="s">
        <v>761</v>
      </c>
      <c r="E46" s="315" t="s">
        <v>64</v>
      </c>
      <c r="F46" s="35">
        <v>10652211.199999999</v>
      </c>
      <c r="G46" s="35">
        <v>0</v>
      </c>
      <c r="H46" s="35">
        <v>0</v>
      </c>
      <c r="I46" s="317" t="s">
        <v>64</v>
      </c>
      <c r="J46" s="35">
        <v>10652211.199999999</v>
      </c>
      <c r="K46" s="43">
        <f t="shared" si="3"/>
        <v>1065.2211199999999</v>
      </c>
      <c r="L46" s="82">
        <v>40403</v>
      </c>
      <c r="M46" s="34">
        <v>47.2</v>
      </c>
      <c r="N46" s="49">
        <f t="shared" si="5"/>
        <v>0</v>
      </c>
      <c r="O46" s="50"/>
      <c r="S46" s="96">
        <f t="shared" si="4"/>
        <v>1065.2211199999999</v>
      </c>
    </row>
    <row r="47" spans="2:19" ht="15.95" customHeight="1">
      <c r="B47" s="33">
        <v>43</v>
      </c>
      <c r="C47" s="315" t="s">
        <v>762</v>
      </c>
      <c r="D47" s="316" t="s">
        <v>763</v>
      </c>
      <c r="E47" s="315" t="s">
        <v>64</v>
      </c>
      <c r="F47" s="35">
        <v>28116</v>
      </c>
      <c r="G47" s="35">
        <v>0</v>
      </c>
      <c r="H47" s="35">
        <v>0</v>
      </c>
      <c r="I47" s="317" t="s">
        <v>64</v>
      </c>
      <c r="J47" s="35">
        <v>28116</v>
      </c>
      <c r="K47" s="43">
        <f t="shared" si="3"/>
        <v>2.8115999999999999</v>
      </c>
      <c r="L47" s="53"/>
      <c r="M47" s="34"/>
      <c r="N47" s="49">
        <f t="shared" si="5"/>
        <v>0</v>
      </c>
      <c r="O47" s="50"/>
      <c r="S47" s="96">
        <f t="shared" si="4"/>
        <v>2.8115999999999999</v>
      </c>
    </row>
    <row r="48" spans="2:19" ht="15.95" customHeight="1">
      <c r="B48" s="33">
        <v>44</v>
      </c>
      <c r="C48" s="315" t="s">
        <v>764</v>
      </c>
      <c r="D48" s="316" t="s">
        <v>765</v>
      </c>
      <c r="E48" s="315" t="s">
        <v>64</v>
      </c>
      <c r="F48" s="35">
        <v>5600</v>
      </c>
      <c r="G48" s="35">
        <v>0</v>
      </c>
      <c r="H48" s="35">
        <v>0</v>
      </c>
      <c r="I48" s="317" t="s">
        <v>64</v>
      </c>
      <c r="J48" s="35">
        <v>5600</v>
      </c>
      <c r="K48" s="43">
        <f t="shared" si="3"/>
        <v>0.56000000000000005</v>
      </c>
      <c r="L48" s="53"/>
      <c r="M48" s="34"/>
      <c r="N48" s="49">
        <f t="shared" si="5"/>
        <v>0</v>
      </c>
      <c r="O48" s="50"/>
      <c r="S48" s="96">
        <f t="shared" si="4"/>
        <v>0.56000000000000005</v>
      </c>
    </row>
    <row r="49" spans="2:19" ht="15.95" customHeight="1">
      <c r="B49" s="33">
        <v>45</v>
      </c>
      <c r="C49" s="315" t="s">
        <v>766</v>
      </c>
      <c r="D49" s="316" t="s">
        <v>767</v>
      </c>
      <c r="E49" s="315" t="s">
        <v>64</v>
      </c>
      <c r="F49" s="35">
        <v>2500</v>
      </c>
      <c r="G49" s="35">
        <v>0</v>
      </c>
      <c r="H49" s="35">
        <v>0</v>
      </c>
      <c r="I49" s="317" t="s">
        <v>64</v>
      </c>
      <c r="J49" s="35">
        <v>2500</v>
      </c>
      <c r="K49" s="43">
        <f t="shared" si="3"/>
        <v>0.25</v>
      </c>
      <c r="L49" s="53"/>
      <c r="M49" s="34"/>
      <c r="N49" s="49">
        <f t="shared" si="5"/>
        <v>0</v>
      </c>
      <c r="O49" s="50"/>
      <c r="S49" s="96">
        <f t="shared" si="4"/>
        <v>0.25</v>
      </c>
    </row>
    <row r="50" spans="2:19" ht="15.95" customHeight="1">
      <c r="B50" s="33">
        <v>46</v>
      </c>
      <c r="C50" s="315" t="s">
        <v>768</v>
      </c>
      <c r="D50" s="316" t="s">
        <v>769</v>
      </c>
      <c r="E50" s="315" t="s">
        <v>64</v>
      </c>
      <c r="F50" s="35">
        <v>18631398.350000001</v>
      </c>
      <c r="G50" s="35">
        <v>0</v>
      </c>
      <c r="H50" s="35">
        <v>0</v>
      </c>
      <c r="I50" s="317" t="s">
        <v>64</v>
      </c>
      <c r="J50" s="35">
        <v>18631398.350000001</v>
      </c>
      <c r="K50" s="43">
        <f t="shared" si="3"/>
        <v>1863.1398349999999</v>
      </c>
      <c r="L50" s="83">
        <v>40403</v>
      </c>
      <c r="M50" s="34">
        <v>31.495999999999999</v>
      </c>
      <c r="N50" s="49">
        <f t="shared" si="5"/>
        <v>0</v>
      </c>
      <c r="O50" s="50"/>
      <c r="S50" s="96">
        <f t="shared" si="4"/>
        <v>1863.1398349999999</v>
      </c>
    </row>
    <row r="51" spans="2:19" ht="15.95" customHeight="1">
      <c r="B51" s="33">
        <v>47</v>
      </c>
      <c r="C51" s="315" t="s">
        <v>770</v>
      </c>
      <c r="D51" s="316" t="s">
        <v>771</v>
      </c>
      <c r="E51" s="315" t="s">
        <v>64</v>
      </c>
      <c r="F51" s="35">
        <v>12029786.9</v>
      </c>
      <c r="G51" s="35">
        <v>157002</v>
      </c>
      <c r="H51" s="35">
        <v>0</v>
      </c>
      <c r="I51" s="317" t="s">
        <v>64</v>
      </c>
      <c r="J51" s="35">
        <v>12186788.9</v>
      </c>
      <c r="K51" s="43">
        <f t="shared" si="3"/>
        <v>1218.6788899999999</v>
      </c>
      <c r="L51" s="84">
        <v>40543</v>
      </c>
      <c r="M51" s="34">
        <v>40.020499999999998</v>
      </c>
      <c r="N51" s="49">
        <f t="shared" si="5"/>
        <v>0</v>
      </c>
      <c r="O51" s="50"/>
      <c r="S51" s="96">
        <f t="shared" si="4"/>
        <v>1218.6788899999999</v>
      </c>
    </row>
    <row r="52" spans="2:19" ht="15.95" customHeight="1">
      <c r="B52" s="33">
        <v>48</v>
      </c>
      <c r="C52" s="315" t="s">
        <v>772</v>
      </c>
      <c r="D52" s="316" t="s">
        <v>773</v>
      </c>
      <c r="E52" s="315" t="s">
        <v>64</v>
      </c>
      <c r="F52" s="35">
        <v>72400</v>
      </c>
      <c r="G52" s="35">
        <v>0</v>
      </c>
      <c r="H52" s="35">
        <v>0</v>
      </c>
      <c r="I52" s="317" t="s">
        <v>64</v>
      </c>
      <c r="J52" s="35">
        <v>72400</v>
      </c>
      <c r="K52" s="43">
        <f t="shared" si="3"/>
        <v>7.24</v>
      </c>
      <c r="L52" s="85">
        <v>40189</v>
      </c>
      <c r="M52" s="34">
        <v>7.0259999999999998</v>
      </c>
      <c r="N52" s="49">
        <f t="shared" si="5"/>
        <v>0</v>
      </c>
      <c r="O52" s="50"/>
      <c r="S52" s="96">
        <f t="shared" si="4"/>
        <v>7.24</v>
      </c>
    </row>
    <row r="53" spans="2:19" ht="15.95" customHeight="1">
      <c r="B53" s="33">
        <v>49</v>
      </c>
      <c r="C53" s="315" t="s">
        <v>73</v>
      </c>
      <c r="D53" s="316" t="s">
        <v>74</v>
      </c>
      <c r="E53" s="315" t="s">
        <v>64</v>
      </c>
      <c r="F53" s="35">
        <v>17401690.309999999</v>
      </c>
      <c r="G53" s="35">
        <v>0</v>
      </c>
      <c r="H53" s="35">
        <v>0</v>
      </c>
      <c r="I53" s="317" t="s">
        <v>64</v>
      </c>
      <c r="J53" s="35">
        <v>17401690.309999999</v>
      </c>
      <c r="K53" s="43">
        <f t="shared" si="3"/>
        <v>1740.1690309999999</v>
      </c>
      <c r="L53" s="86">
        <v>41921</v>
      </c>
      <c r="M53" s="34">
        <v>59.857900000000001</v>
      </c>
      <c r="N53" s="49">
        <f t="shared" si="5"/>
        <v>3000</v>
      </c>
      <c r="O53" s="50">
        <v>30000000</v>
      </c>
      <c r="P53" s="24">
        <f>O53-J53</f>
        <v>12598309.689999999</v>
      </c>
      <c r="Q53" s="24">
        <v>1</v>
      </c>
      <c r="S53" s="96">
        <f t="shared" si="4"/>
        <v>-1259.8309690000001</v>
      </c>
    </row>
    <row r="54" spans="2:19" ht="15.95" customHeight="1">
      <c r="B54" s="33">
        <v>50</v>
      </c>
      <c r="C54" s="315" t="s">
        <v>77</v>
      </c>
      <c r="D54" s="316" t="s">
        <v>78</v>
      </c>
      <c r="E54" s="315" t="s">
        <v>159</v>
      </c>
      <c r="F54" s="35">
        <v>0</v>
      </c>
      <c r="G54" s="35">
        <v>5700</v>
      </c>
      <c r="H54" s="35">
        <v>0</v>
      </c>
      <c r="I54" s="317" t="s">
        <v>64</v>
      </c>
      <c r="J54" s="35">
        <v>5700</v>
      </c>
      <c r="K54" s="43">
        <f t="shared" si="3"/>
        <v>0.56999999999999995</v>
      </c>
      <c r="L54" s="87">
        <v>40945</v>
      </c>
      <c r="M54" s="34">
        <v>8.5</v>
      </c>
      <c r="N54" s="49">
        <f t="shared" si="5"/>
        <v>0</v>
      </c>
      <c r="O54" s="50"/>
      <c r="P54" s="24">
        <f t="shared" ref="P54:P85" si="6">O54-J54</f>
        <v>-5700</v>
      </c>
      <c r="S54" s="96">
        <f t="shared" si="4"/>
        <v>0.56999999999999995</v>
      </c>
    </row>
    <row r="55" spans="2:19" ht="15.95" customHeight="1">
      <c r="B55" s="33">
        <v>51</v>
      </c>
      <c r="C55" s="315" t="s">
        <v>83</v>
      </c>
      <c r="D55" s="321" t="s">
        <v>84</v>
      </c>
      <c r="E55" s="315" t="s">
        <v>64</v>
      </c>
      <c r="F55" s="35">
        <v>19264547.600000001</v>
      </c>
      <c r="G55" s="35">
        <v>0</v>
      </c>
      <c r="H55" s="35">
        <v>0</v>
      </c>
      <c r="I55" s="317" t="s">
        <v>64</v>
      </c>
      <c r="J55" s="35">
        <v>19264547.600000001</v>
      </c>
      <c r="K55" s="43">
        <f t="shared" si="3"/>
        <v>1926.4547600000001</v>
      </c>
      <c r="L55" s="88">
        <v>41519</v>
      </c>
      <c r="M55" s="34">
        <v>183.99</v>
      </c>
      <c r="N55" s="49">
        <f t="shared" si="5"/>
        <v>12873</v>
      </c>
      <c r="O55" s="50">
        <v>128730000</v>
      </c>
      <c r="P55" s="24">
        <f t="shared" si="6"/>
        <v>109465452.40000001</v>
      </c>
      <c r="Q55" s="24">
        <v>1</v>
      </c>
      <c r="S55" s="96">
        <f t="shared" si="4"/>
        <v>-10946.545239999999</v>
      </c>
    </row>
    <row r="56" spans="2:19" ht="15.95" customHeight="1">
      <c r="B56" s="33">
        <v>52</v>
      </c>
      <c r="C56" s="315" t="s">
        <v>85</v>
      </c>
      <c r="D56" s="316" t="s">
        <v>86</v>
      </c>
      <c r="E56" s="315" t="s">
        <v>671</v>
      </c>
      <c r="F56" s="35">
        <v>21300</v>
      </c>
      <c r="G56" s="35">
        <v>0</v>
      </c>
      <c r="H56" s="35">
        <v>0</v>
      </c>
      <c r="I56" s="317" t="s">
        <v>64</v>
      </c>
      <c r="J56" s="79">
        <v>-21300</v>
      </c>
      <c r="K56" s="43">
        <f t="shared" si="3"/>
        <v>-2.13</v>
      </c>
      <c r="L56" s="89"/>
      <c r="M56" s="34"/>
      <c r="N56" s="49">
        <f t="shared" si="5"/>
        <v>0</v>
      </c>
      <c r="O56" s="50"/>
      <c r="P56" s="24">
        <f t="shared" si="6"/>
        <v>21300</v>
      </c>
      <c r="Q56" s="24">
        <v>1</v>
      </c>
      <c r="S56" s="96">
        <f t="shared" si="4"/>
        <v>-2.13</v>
      </c>
    </row>
    <row r="57" spans="2:19" ht="15.95" customHeight="1">
      <c r="B57" s="33">
        <v>53</v>
      </c>
      <c r="C57" s="315" t="s">
        <v>89</v>
      </c>
      <c r="D57" s="325" t="s">
        <v>90</v>
      </c>
      <c r="E57" s="315" t="s">
        <v>64</v>
      </c>
      <c r="F57" s="35">
        <v>12444231.060000001</v>
      </c>
      <c r="G57" s="35">
        <v>269982.17</v>
      </c>
      <c r="H57" s="35">
        <v>0</v>
      </c>
      <c r="I57" s="317" t="s">
        <v>64</v>
      </c>
      <c r="J57" s="35">
        <v>12714213.23</v>
      </c>
      <c r="K57" s="43">
        <f t="shared" ref="K57:K88" si="7">J57/10000</f>
        <v>1271.421323</v>
      </c>
      <c r="L57" s="90">
        <v>40945</v>
      </c>
      <c r="M57" s="34">
        <v>22.6</v>
      </c>
      <c r="N57" s="49">
        <f t="shared" si="5"/>
        <v>1429.595556</v>
      </c>
      <c r="O57" s="50">
        <v>14295955.560000001</v>
      </c>
      <c r="P57" s="24">
        <f t="shared" si="6"/>
        <v>1581742.33</v>
      </c>
      <c r="Q57" s="24">
        <v>1</v>
      </c>
      <c r="S57" s="96">
        <f t="shared" si="4"/>
        <v>-158.17423299999999</v>
      </c>
    </row>
    <row r="58" spans="2:19" ht="15.95" customHeight="1">
      <c r="B58" s="33">
        <v>54</v>
      </c>
      <c r="C58" s="315" t="s">
        <v>780</v>
      </c>
      <c r="D58" s="316" t="s">
        <v>781</v>
      </c>
      <c r="E58" s="315" t="s">
        <v>64</v>
      </c>
      <c r="F58" s="35">
        <v>316276049.23000002</v>
      </c>
      <c r="G58" s="35">
        <v>0</v>
      </c>
      <c r="H58" s="35">
        <v>0</v>
      </c>
      <c r="I58" s="317" t="s">
        <v>64</v>
      </c>
      <c r="J58" s="35">
        <v>316276049.23000002</v>
      </c>
      <c r="K58" s="43">
        <f t="shared" si="7"/>
        <v>31627.604922999999</v>
      </c>
      <c r="L58" s="91">
        <v>41490</v>
      </c>
      <c r="M58" s="34">
        <v>497.81</v>
      </c>
      <c r="N58" s="49">
        <f t="shared" si="5"/>
        <v>36241</v>
      </c>
      <c r="O58" s="50">
        <v>362410000</v>
      </c>
      <c r="P58" s="24">
        <f t="shared" si="6"/>
        <v>46133950.770000003</v>
      </c>
      <c r="Q58" s="24">
        <v>1</v>
      </c>
      <c r="S58" s="96">
        <f t="shared" ref="S58:S89" si="8">K58-N58</f>
        <v>-4613.3950770000001</v>
      </c>
    </row>
    <row r="59" spans="2:19" ht="15.95" customHeight="1">
      <c r="B59" s="33">
        <v>55</v>
      </c>
      <c r="C59" s="315" t="s">
        <v>782</v>
      </c>
      <c r="D59" s="316" t="s">
        <v>783</v>
      </c>
      <c r="E59" s="315" t="s">
        <v>159</v>
      </c>
      <c r="F59" s="35">
        <v>0</v>
      </c>
      <c r="G59" s="35">
        <v>1555</v>
      </c>
      <c r="H59" s="35">
        <v>0</v>
      </c>
      <c r="I59" s="317" t="s">
        <v>64</v>
      </c>
      <c r="J59" s="35">
        <v>1555</v>
      </c>
      <c r="K59" s="43">
        <f t="shared" si="7"/>
        <v>0.1555</v>
      </c>
      <c r="L59" s="92">
        <v>40945</v>
      </c>
      <c r="M59" s="34">
        <v>9.86</v>
      </c>
      <c r="N59" s="49">
        <f t="shared" si="5"/>
        <v>0</v>
      </c>
      <c r="O59" s="50"/>
      <c r="P59" s="24">
        <f t="shared" si="6"/>
        <v>-1555</v>
      </c>
      <c r="S59" s="96">
        <f t="shared" si="8"/>
        <v>0.1555</v>
      </c>
    </row>
    <row r="60" spans="2:19" ht="15.95" customHeight="1">
      <c r="B60" s="33">
        <v>56</v>
      </c>
      <c r="C60" s="315" t="s">
        <v>95</v>
      </c>
      <c r="D60" s="316" t="s">
        <v>96</v>
      </c>
      <c r="E60" s="315" t="s">
        <v>159</v>
      </c>
      <c r="F60" s="35">
        <v>0</v>
      </c>
      <c r="G60" s="35">
        <v>56540641.539999999</v>
      </c>
      <c r="H60" s="35">
        <v>0</v>
      </c>
      <c r="I60" s="317" t="s">
        <v>64</v>
      </c>
      <c r="J60" s="35">
        <v>56540641.539999999</v>
      </c>
      <c r="K60" s="43">
        <f t="shared" si="7"/>
        <v>5654.0641539999997</v>
      </c>
      <c r="L60" s="93" t="s">
        <v>864</v>
      </c>
      <c r="M60" s="34">
        <v>296.14</v>
      </c>
      <c r="N60" s="49">
        <f t="shared" si="5"/>
        <v>0</v>
      </c>
      <c r="O60" s="50"/>
      <c r="P60" s="24">
        <f t="shared" si="6"/>
        <v>-56540641.539999999</v>
      </c>
      <c r="S60" s="96">
        <f t="shared" si="8"/>
        <v>5654.0641539999997</v>
      </c>
    </row>
    <row r="61" spans="2:19" ht="15.95" customHeight="1">
      <c r="B61" s="33">
        <v>57</v>
      </c>
      <c r="C61" s="315" t="s">
        <v>784</v>
      </c>
      <c r="D61" s="316" t="s">
        <v>785</v>
      </c>
      <c r="E61" s="315" t="s">
        <v>64</v>
      </c>
      <c r="F61" s="35">
        <v>5214402.01</v>
      </c>
      <c r="G61" s="35">
        <v>0</v>
      </c>
      <c r="H61" s="35">
        <v>0</v>
      </c>
      <c r="I61" s="317" t="s">
        <v>64</v>
      </c>
      <c r="J61" s="35">
        <v>5214402.01</v>
      </c>
      <c r="K61" s="43">
        <f t="shared" si="7"/>
        <v>521.440201</v>
      </c>
      <c r="L61" s="53"/>
      <c r="M61" s="34"/>
      <c r="N61" s="49">
        <f t="shared" si="5"/>
        <v>0</v>
      </c>
      <c r="O61" s="50"/>
      <c r="P61" s="24">
        <f t="shared" si="6"/>
        <v>-5214402.01</v>
      </c>
      <c r="S61" s="96">
        <f t="shared" si="8"/>
        <v>521.440201</v>
      </c>
    </row>
    <row r="62" spans="2:19" ht="15.95" customHeight="1">
      <c r="B62" s="33">
        <v>58</v>
      </c>
      <c r="C62" s="315" t="s">
        <v>786</v>
      </c>
      <c r="D62" s="316" t="s">
        <v>787</v>
      </c>
      <c r="E62" s="315" t="s">
        <v>64</v>
      </c>
      <c r="F62" s="35">
        <v>5727488.8700000001</v>
      </c>
      <c r="G62" s="35">
        <v>0</v>
      </c>
      <c r="H62" s="35">
        <v>0</v>
      </c>
      <c r="I62" s="317" t="s">
        <v>64</v>
      </c>
      <c r="J62" s="35">
        <v>5727488.8700000001</v>
      </c>
      <c r="K62" s="43">
        <f t="shared" si="7"/>
        <v>572.74888699999997</v>
      </c>
      <c r="L62" s="53"/>
      <c r="M62" s="34"/>
      <c r="N62" s="49">
        <f t="shared" si="5"/>
        <v>0</v>
      </c>
      <c r="O62" s="50"/>
      <c r="P62" s="24">
        <f t="shared" si="6"/>
        <v>-5727488.8700000001</v>
      </c>
      <c r="S62" s="96">
        <f t="shared" si="8"/>
        <v>572.74888699999997</v>
      </c>
    </row>
    <row r="63" spans="2:19" ht="25.5" customHeight="1">
      <c r="B63" s="33">
        <v>59</v>
      </c>
      <c r="C63" s="315" t="s">
        <v>97</v>
      </c>
      <c r="D63" s="325" t="s">
        <v>98</v>
      </c>
      <c r="E63" s="315" t="s">
        <v>64</v>
      </c>
      <c r="F63" s="35">
        <v>51781</v>
      </c>
      <c r="G63" s="35">
        <v>0</v>
      </c>
      <c r="H63" s="35">
        <v>0</v>
      </c>
      <c r="I63" s="317" t="s">
        <v>64</v>
      </c>
      <c r="J63" s="35">
        <v>51781</v>
      </c>
      <c r="K63" s="43">
        <f t="shared" si="7"/>
        <v>5.1780999999999997</v>
      </c>
      <c r="L63" s="53"/>
      <c r="M63" s="34"/>
      <c r="N63" s="49">
        <f t="shared" si="5"/>
        <v>0</v>
      </c>
      <c r="O63" s="50"/>
      <c r="P63" s="24">
        <f t="shared" si="6"/>
        <v>-51781</v>
      </c>
      <c r="S63" s="96">
        <f t="shared" si="8"/>
        <v>5.1780999999999997</v>
      </c>
    </row>
    <row r="64" spans="2:19" ht="15.95" customHeight="1">
      <c r="B64" s="33">
        <v>60</v>
      </c>
      <c r="C64" s="315" t="s">
        <v>99</v>
      </c>
      <c r="D64" s="325" t="s">
        <v>100</v>
      </c>
      <c r="E64" s="315" t="s">
        <v>159</v>
      </c>
      <c r="F64" s="35">
        <v>0</v>
      </c>
      <c r="G64" s="35">
        <v>14038779.34</v>
      </c>
      <c r="H64" s="35">
        <v>0</v>
      </c>
      <c r="I64" s="317" t="s">
        <v>64</v>
      </c>
      <c r="J64" s="35">
        <v>14038779.34</v>
      </c>
      <c r="K64" s="43">
        <f t="shared" si="7"/>
        <v>1403.8779340000001</v>
      </c>
      <c r="L64" s="53"/>
      <c r="M64" s="34"/>
      <c r="N64" s="49">
        <f t="shared" si="5"/>
        <v>0</v>
      </c>
      <c r="O64" s="50"/>
      <c r="P64" s="24">
        <f t="shared" si="6"/>
        <v>-14038779.34</v>
      </c>
      <c r="S64" s="96">
        <f t="shared" si="8"/>
        <v>1403.8779340000001</v>
      </c>
    </row>
    <row r="65" spans="2:19" ht="15.95" customHeight="1">
      <c r="B65" s="33">
        <v>61</v>
      </c>
      <c r="C65" s="318" t="s">
        <v>101</v>
      </c>
      <c r="D65" s="319" t="s">
        <v>102</v>
      </c>
      <c r="E65" s="34"/>
      <c r="F65" s="35"/>
      <c r="G65" s="35"/>
      <c r="H65" s="35"/>
      <c r="I65" s="35"/>
      <c r="J65" s="35"/>
      <c r="K65" s="43">
        <f t="shared" si="7"/>
        <v>0</v>
      </c>
      <c r="L65" s="53"/>
      <c r="M65" s="34"/>
      <c r="N65" s="49">
        <f t="shared" si="5"/>
        <v>580</v>
      </c>
      <c r="O65" s="97">
        <v>5800000</v>
      </c>
      <c r="P65" s="24">
        <f t="shared" si="6"/>
        <v>5800000</v>
      </c>
      <c r="Q65" s="24">
        <v>1</v>
      </c>
      <c r="S65" s="96">
        <f t="shared" si="8"/>
        <v>-580</v>
      </c>
    </row>
    <row r="66" spans="2:19" ht="15.95" customHeight="1">
      <c r="B66" s="33">
        <v>62</v>
      </c>
      <c r="C66" s="315" t="s">
        <v>105</v>
      </c>
      <c r="D66" s="325" t="s">
        <v>106</v>
      </c>
      <c r="E66" s="315" t="s">
        <v>64</v>
      </c>
      <c r="F66" s="35">
        <v>62533261.600000001</v>
      </c>
      <c r="G66" s="35">
        <v>0</v>
      </c>
      <c r="H66" s="35">
        <v>0</v>
      </c>
      <c r="I66" s="317" t="s">
        <v>64</v>
      </c>
      <c r="J66" s="35">
        <v>62533261.600000001</v>
      </c>
      <c r="K66" s="43">
        <f t="shared" si="7"/>
        <v>6253.3261599999996</v>
      </c>
      <c r="L66" s="98">
        <v>41565</v>
      </c>
      <c r="M66" s="34">
        <v>119.95</v>
      </c>
      <c r="N66" s="49">
        <f t="shared" si="5"/>
        <v>9600</v>
      </c>
      <c r="O66" s="50">
        <v>96000000</v>
      </c>
      <c r="P66" s="24">
        <f t="shared" si="6"/>
        <v>33466738.399999999</v>
      </c>
      <c r="Q66" s="24">
        <v>1</v>
      </c>
      <c r="S66" s="96">
        <f t="shared" si="8"/>
        <v>-3346.6738399999999</v>
      </c>
    </row>
    <row r="67" spans="2:19" ht="15.95" customHeight="1">
      <c r="B67" s="33">
        <v>63</v>
      </c>
      <c r="C67" s="315" t="s">
        <v>107</v>
      </c>
      <c r="D67" s="325" t="s">
        <v>108</v>
      </c>
      <c r="E67" s="315" t="s">
        <v>64</v>
      </c>
      <c r="F67" s="35">
        <v>9672035.0299999993</v>
      </c>
      <c r="G67" s="35">
        <v>0</v>
      </c>
      <c r="H67" s="35">
        <v>0</v>
      </c>
      <c r="I67" s="317" t="s">
        <v>64</v>
      </c>
      <c r="J67" s="35">
        <v>9672035.0299999993</v>
      </c>
      <c r="K67" s="43">
        <f t="shared" si="7"/>
        <v>967.20350299999996</v>
      </c>
      <c r="L67" s="98">
        <v>41565</v>
      </c>
      <c r="M67" s="34">
        <v>295.27</v>
      </c>
      <c r="N67" s="49">
        <f t="shared" si="5"/>
        <v>900</v>
      </c>
      <c r="O67" s="50">
        <v>9000000</v>
      </c>
      <c r="P67" s="24">
        <f t="shared" si="6"/>
        <v>-672035.02999999898</v>
      </c>
      <c r="S67" s="96">
        <f t="shared" si="8"/>
        <v>67.203502999999998</v>
      </c>
    </row>
    <row r="68" spans="2:19" ht="15.95" customHeight="1">
      <c r="B68" s="33">
        <v>64</v>
      </c>
      <c r="C68" s="315" t="s">
        <v>788</v>
      </c>
      <c r="D68" s="316" t="s">
        <v>789</v>
      </c>
      <c r="E68" s="315" t="s">
        <v>64</v>
      </c>
      <c r="F68" s="35">
        <v>275000</v>
      </c>
      <c r="G68" s="35">
        <v>0</v>
      </c>
      <c r="H68" s="35">
        <v>0</v>
      </c>
      <c r="I68" s="317" t="s">
        <v>64</v>
      </c>
      <c r="J68" s="35">
        <v>275000</v>
      </c>
      <c r="K68" s="43">
        <f t="shared" si="7"/>
        <v>27.5</v>
      </c>
      <c r="L68" s="53"/>
      <c r="M68" s="34"/>
      <c r="N68" s="49">
        <f t="shared" si="5"/>
        <v>0</v>
      </c>
      <c r="O68" s="50"/>
      <c r="P68" s="24">
        <f t="shared" si="6"/>
        <v>-275000</v>
      </c>
      <c r="S68" s="96">
        <f t="shared" si="8"/>
        <v>27.5</v>
      </c>
    </row>
    <row r="69" spans="2:19" ht="15.95" customHeight="1">
      <c r="B69" s="33">
        <v>65</v>
      </c>
      <c r="C69" s="315" t="s">
        <v>792</v>
      </c>
      <c r="D69" s="316" t="s">
        <v>793</v>
      </c>
      <c r="E69" s="315" t="s">
        <v>64</v>
      </c>
      <c r="F69" s="35">
        <v>17613458.469999999</v>
      </c>
      <c r="G69" s="35">
        <v>0</v>
      </c>
      <c r="H69" s="35">
        <v>0</v>
      </c>
      <c r="I69" s="317" t="s">
        <v>64</v>
      </c>
      <c r="J69" s="35">
        <v>17613458.469999999</v>
      </c>
      <c r="K69" s="43">
        <f t="shared" si="7"/>
        <v>1761.345847</v>
      </c>
      <c r="L69" s="99">
        <v>41211</v>
      </c>
      <c r="M69" s="34">
        <v>24.39</v>
      </c>
      <c r="N69" s="49">
        <f t="shared" si="5"/>
        <v>1761</v>
      </c>
      <c r="O69" s="50">
        <v>17610000</v>
      </c>
      <c r="P69" s="24">
        <f t="shared" si="6"/>
        <v>-3458.4699999988102</v>
      </c>
      <c r="S69" s="96">
        <f t="shared" si="8"/>
        <v>0.34584699999982099</v>
      </c>
    </row>
    <row r="70" spans="2:19" ht="15.95" customHeight="1">
      <c r="B70" s="33">
        <v>66</v>
      </c>
      <c r="C70" s="315" t="s">
        <v>143</v>
      </c>
      <c r="D70" s="316" t="s">
        <v>144</v>
      </c>
      <c r="E70" s="315" t="s">
        <v>64</v>
      </c>
      <c r="F70" s="35">
        <v>163196975.03</v>
      </c>
      <c r="G70" s="35">
        <v>0</v>
      </c>
      <c r="H70" s="35">
        <v>0</v>
      </c>
      <c r="I70" s="317" t="s">
        <v>64</v>
      </c>
      <c r="J70" s="35">
        <v>163196975.03</v>
      </c>
      <c r="K70" s="43">
        <f t="shared" si="7"/>
        <v>16319.697502999999</v>
      </c>
      <c r="L70" s="53"/>
      <c r="M70" s="34"/>
      <c r="N70" s="49">
        <f t="shared" ref="N70:N101" si="9">O70/10000</f>
        <v>15257</v>
      </c>
      <c r="O70" s="50">
        <v>152570000</v>
      </c>
      <c r="P70" s="24">
        <f t="shared" si="6"/>
        <v>-10626975.029999999</v>
      </c>
      <c r="S70" s="96">
        <f t="shared" si="8"/>
        <v>1062.6975030000001</v>
      </c>
    </row>
    <row r="71" spans="2:19" ht="15.95" customHeight="1">
      <c r="B71" s="33">
        <v>67</v>
      </c>
      <c r="C71" s="315" t="s">
        <v>147</v>
      </c>
      <c r="D71" s="316" t="s">
        <v>148</v>
      </c>
      <c r="E71" s="315" t="s">
        <v>159</v>
      </c>
      <c r="F71" s="35">
        <v>0</v>
      </c>
      <c r="G71" s="35">
        <v>590071.4</v>
      </c>
      <c r="H71" s="35">
        <v>509810.4</v>
      </c>
      <c r="I71" s="317" t="s">
        <v>64</v>
      </c>
      <c r="J71" s="35">
        <v>80261</v>
      </c>
      <c r="K71" s="43">
        <f t="shared" si="7"/>
        <v>8.0260999999999996</v>
      </c>
      <c r="L71" s="100" t="s">
        <v>865</v>
      </c>
      <c r="M71" s="34">
        <v>49</v>
      </c>
      <c r="N71" s="49">
        <f t="shared" si="9"/>
        <v>3.4361000000000002</v>
      </c>
      <c r="O71" s="50">
        <v>34361</v>
      </c>
      <c r="P71" s="24">
        <f t="shared" si="6"/>
        <v>-45900</v>
      </c>
      <c r="S71" s="96">
        <f t="shared" si="8"/>
        <v>4.59</v>
      </c>
    </row>
    <row r="72" spans="2:19" ht="15.95" customHeight="1">
      <c r="B72" s="33">
        <v>68</v>
      </c>
      <c r="C72" s="315" t="s">
        <v>149</v>
      </c>
      <c r="D72" s="316" t="s">
        <v>150</v>
      </c>
      <c r="E72" s="315" t="s">
        <v>671</v>
      </c>
      <c r="F72" s="35">
        <v>649461</v>
      </c>
      <c r="G72" s="35">
        <v>63135468.729999997</v>
      </c>
      <c r="H72" s="35">
        <v>13800</v>
      </c>
      <c r="I72" s="317" t="s">
        <v>64</v>
      </c>
      <c r="J72" s="35">
        <v>62472207.729999997</v>
      </c>
      <c r="K72" s="43">
        <f t="shared" si="7"/>
        <v>6247.220773</v>
      </c>
      <c r="L72" s="101" t="s">
        <v>866</v>
      </c>
      <c r="M72" s="34">
        <v>276.02</v>
      </c>
      <c r="N72" s="49">
        <f t="shared" si="9"/>
        <v>13696.603300000001</v>
      </c>
      <c r="O72" s="50">
        <v>136966033</v>
      </c>
      <c r="P72" s="24">
        <f t="shared" si="6"/>
        <v>74493825.269999996</v>
      </c>
      <c r="Q72" s="24">
        <v>1</v>
      </c>
      <c r="S72" s="96">
        <f t="shared" si="8"/>
        <v>-7449.3825269999998</v>
      </c>
    </row>
    <row r="73" spans="2:19" ht="15.95" customHeight="1">
      <c r="B73" s="33">
        <v>69</v>
      </c>
      <c r="C73" s="315" t="s">
        <v>155</v>
      </c>
      <c r="D73" s="316" t="s">
        <v>156</v>
      </c>
      <c r="E73" s="315" t="s">
        <v>159</v>
      </c>
      <c r="F73" s="35">
        <v>0</v>
      </c>
      <c r="G73" s="35">
        <v>42518252.57</v>
      </c>
      <c r="H73" s="35">
        <v>0</v>
      </c>
      <c r="I73" s="317" t="s">
        <v>64</v>
      </c>
      <c r="J73" s="35">
        <v>42518252.57</v>
      </c>
      <c r="K73" s="43">
        <f t="shared" si="7"/>
        <v>4251.8252570000004</v>
      </c>
      <c r="L73" s="102" t="s">
        <v>865</v>
      </c>
      <c r="M73" s="34">
        <v>20</v>
      </c>
      <c r="N73" s="49">
        <f t="shared" si="9"/>
        <v>1400</v>
      </c>
      <c r="O73" s="50">
        <v>14000000</v>
      </c>
      <c r="P73" s="24">
        <f t="shared" si="6"/>
        <v>-28518252.57</v>
      </c>
      <c r="S73" s="96">
        <f t="shared" si="8"/>
        <v>2851.825257</v>
      </c>
    </row>
    <row r="74" spans="2:19" ht="15.95" customHeight="1">
      <c r="B74" s="33">
        <v>70</v>
      </c>
      <c r="C74" s="315" t="s">
        <v>157</v>
      </c>
      <c r="D74" s="316" t="s">
        <v>158</v>
      </c>
      <c r="E74" s="315" t="s">
        <v>64</v>
      </c>
      <c r="F74" s="35">
        <v>62672238.200000003</v>
      </c>
      <c r="G74" s="35">
        <v>0</v>
      </c>
      <c r="H74" s="35">
        <v>0</v>
      </c>
      <c r="I74" s="317" t="s">
        <v>64</v>
      </c>
      <c r="J74" s="35">
        <v>62672238.200000003</v>
      </c>
      <c r="K74" s="43">
        <f t="shared" si="7"/>
        <v>6267.2238200000002</v>
      </c>
      <c r="L74" s="53"/>
      <c r="M74" s="34"/>
      <c r="N74" s="49">
        <f t="shared" si="9"/>
        <v>0</v>
      </c>
      <c r="O74" s="50"/>
      <c r="P74" s="24">
        <f t="shared" si="6"/>
        <v>-62672238.200000003</v>
      </c>
      <c r="S74" s="96">
        <f t="shared" si="8"/>
        <v>6267.2238200000002</v>
      </c>
    </row>
    <row r="75" spans="2:19" ht="15.95" customHeight="1">
      <c r="B75" s="33">
        <v>71</v>
      </c>
      <c r="C75" s="315" t="s">
        <v>160</v>
      </c>
      <c r="D75" s="316" t="s">
        <v>161</v>
      </c>
      <c r="E75" s="315" t="s">
        <v>64</v>
      </c>
      <c r="F75" s="35">
        <v>6564780</v>
      </c>
      <c r="G75" s="35">
        <v>0</v>
      </c>
      <c r="H75" s="35">
        <v>0</v>
      </c>
      <c r="I75" s="317" t="s">
        <v>64</v>
      </c>
      <c r="J75" s="35">
        <v>6564780</v>
      </c>
      <c r="K75" s="43">
        <f t="shared" si="7"/>
        <v>656.47799999999995</v>
      </c>
      <c r="L75" s="103">
        <v>41211</v>
      </c>
      <c r="M75" s="34">
        <v>9.57</v>
      </c>
      <c r="N75" s="49">
        <f t="shared" si="9"/>
        <v>625</v>
      </c>
      <c r="O75" s="50">
        <v>6250000</v>
      </c>
      <c r="P75" s="24">
        <f t="shared" si="6"/>
        <v>-314780</v>
      </c>
      <c r="S75" s="96">
        <f t="shared" si="8"/>
        <v>31.478000000000002</v>
      </c>
    </row>
    <row r="76" spans="2:19" ht="15.95" customHeight="1">
      <c r="B76" s="33">
        <v>72</v>
      </c>
      <c r="C76" s="315" t="s">
        <v>162</v>
      </c>
      <c r="D76" s="316" t="s">
        <v>163</v>
      </c>
      <c r="E76" s="315" t="s">
        <v>671</v>
      </c>
      <c r="F76" s="35">
        <v>285300</v>
      </c>
      <c r="G76" s="35">
        <v>0</v>
      </c>
      <c r="H76" s="35">
        <v>0</v>
      </c>
      <c r="I76" s="320" t="s">
        <v>64</v>
      </c>
      <c r="J76" s="79">
        <v>-285300</v>
      </c>
      <c r="K76" s="43">
        <f t="shared" si="7"/>
        <v>-28.53</v>
      </c>
      <c r="L76" s="89"/>
      <c r="M76" s="34"/>
      <c r="N76" s="49">
        <f t="shared" si="9"/>
        <v>0</v>
      </c>
      <c r="O76" s="50"/>
      <c r="P76" s="24">
        <f t="shared" si="6"/>
        <v>285300</v>
      </c>
      <c r="Q76" s="24">
        <v>1</v>
      </c>
      <c r="S76" s="96">
        <f t="shared" si="8"/>
        <v>-28.53</v>
      </c>
    </row>
    <row r="77" spans="2:19" ht="15.95" customHeight="1">
      <c r="B77" s="33">
        <v>73</v>
      </c>
      <c r="C77" s="315" t="s">
        <v>794</v>
      </c>
      <c r="D77" s="316" t="s">
        <v>795</v>
      </c>
      <c r="E77" s="315" t="s">
        <v>64</v>
      </c>
      <c r="F77" s="35">
        <v>10476</v>
      </c>
      <c r="G77" s="35">
        <v>0</v>
      </c>
      <c r="H77" s="35">
        <v>0</v>
      </c>
      <c r="I77" s="317" t="s">
        <v>64</v>
      </c>
      <c r="J77" s="35">
        <v>10476</v>
      </c>
      <c r="K77" s="43">
        <f t="shared" si="7"/>
        <v>1.0476000000000001</v>
      </c>
      <c r="L77" s="53"/>
      <c r="M77" s="34"/>
      <c r="N77" s="49">
        <f t="shared" si="9"/>
        <v>0</v>
      </c>
      <c r="O77" s="50"/>
      <c r="P77" s="24">
        <f t="shared" si="6"/>
        <v>-10476</v>
      </c>
      <c r="S77" s="96">
        <f t="shared" si="8"/>
        <v>1.0476000000000001</v>
      </c>
    </row>
    <row r="78" spans="2:19" ht="15.95" customHeight="1">
      <c r="B78" s="33">
        <v>74</v>
      </c>
      <c r="C78" s="315" t="s">
        <v>164</v>
      </c>
      <c r="D78" s="316" t="s">
        <v>165</v>
      </c>
      <c r="E78" s="315" t="s">
        <v>64</v>
      </c>
      <c r="F78" s="35">
        <v>45519631.030000001</v>
      </c>
      <c r="G78" s="35">
        <v>99626</v>
      </c>
      <c r="H78" s="35">
        <v>0</v>
      </c>
      <c r="I78" s="317" t="s">
        <v>64</v>
      </c>
      <c r="J78" s="35">
        <v>45619257.030000001</v>
      </c>
      <c r="K78" s="43">
        <f t="shared" si="7"/>
        <v>4561.9257029999999</v>
      </c>
      <c r="L78" s="104">
        <v>41844</v>
      </c>
      <c r="M78" s="34">
        <v>29.26</v>
      </c>
      <c r="N78" s="49">
        <f t="shared" si="9"/>
        <v>5286.0719429999999</v>
      </c>
      <c r="O78" s="50">
        <v>52860719.43</v>
      </c>
      <c r="P78" s="24">
        <f t="shared" si="6"/>
        <v>7241462.4000000004</v>
      </c>
      <c r="Q78" s="24">
        <v>1</v>
      </c>
      <c r="S78" s="96">
        <f t="shared" si="8"/>
        <v>-724.14624000000003</v>
      </c>
    </row>
    <row r="79" spans="2:19" ht="15.95" customHeight="1">
      <c r="B79" s="33">
        <v>75</v>
      </c>
      <c r="C79" s="315" t="s">
        <v>172</v>
      </c>
      <c r="D79" s="316" t="s">
        <v>173</v>
      </c>
      <c r="E79" s="315" t="s">
        <v>64</v>
      </c>
      <c r="F79" s="35">
        <v>8020062.0199999996</v>
      </c>
      <c r="G79" s="35">
        <v>0</v>
      </c>
      <c r="H79" s="35">
        <v>0</v>
      </c>
      <c r="I79" s="317" t="s">
        <v>64</v>
      </c>
      <c r="J79" s="35">
        <v>8020062.0199999996</v>
      </c>
      <c r="K79" s="43">
        <f t="shared" si="7"/>
        <v>802.00620200000003</v>
      </c>
      <c r="L79" s="105">
        <v>41635</v>
      </c>
      <c r="M79" s="34">
        <v>42.42</v>
      </c>
      <c r="N79" s="49">
        <f t="shared" si="9"/>
        <v>900</v>
      </c>
      <c r="O79" s="50">
        <v>9000000</v>
      </c>
      <c r="P79" s="24">
        <f t="shared" si="6"/>
        <v>979937.98</v>
      </c>
      <c r="Q79" s="24">
        <v>1</v>
      </c>
      <c r="S79" s="96">
        <f t="shared" si="8"/>
        <v>-97.993798000000098</v>
      </c>
    </row>
    <row r="80" spans="2:19" ht="15.95" customHeight="1">
      <c r="B80" s="33">
        <v>76</v>
      </c>
      <c r="C80" s="315" t="s">
        <v>174</v>
      </c>
      <c r="D80" s="316" t="s">
        <v>175</v>
      </c>
      <c r="E80" s="315" t="s">
        <v>64</v>
      </c>
      <c r="F80" s="35">
        <v>200</v>
      </c>
      <c r="G80" s="35">
        <v>271093663.72000003</v>
      </c>
      <c r="H80" s="35">
        <v>0</v>
      </c>
      <c r="I80" s="317" t="s">
        <v>64</v>
      </c>
      <c r="J80" s="35">
        <v>271093863.72000003</v>
      </c>
      <c r="K80" s="43">
        <f t="shared" si="7"/>
        <v>27109.386372000001</v>
      </c>
      <c r="L80" s="106" t="s">
        <v>867</v>
      </c>
      <c r="M80" s="34">
        <v>258.45</v>
      </c>
      <c r="N80" s="49">
        <f t="shared" si="9"/>
        <v>1573</v>
      </c>
      <c r="O80" s="50">
        <v>15730000</v>
      </c>
      <c r="P80" s="24">
        <f t="shared" si="6"/>
        <v>-255363863.72</v>
      </c>
      <c r="S80" s="96">
        <f t="shared" si="8"/>
        <v>25536.386372000001</v>
      </c>
    </row>
    <row r="81" spans="2:19" ht="15.95" customHeight="1">
      <c r="B81" s="33">
        <v>77</v>
      </c>
      <c r="C81" s="315" t="s">
        <v>184</v>
      </c>
      <c r="D81" s="325" t="s">
        <v>185</v>
      </c>
      <c r="E81" s="315" t="s">
        <v>64</v>
      </c>
      <c r="F81" s="35">
        <v>468737.05</v>
      </c>
      <c r="G81" s="35">
        <v>0</v>
      </c>
      <c r="H81" s="35">
        <v>0</v>
      </c>
      <c r="I81" s="317" t="s">
        <v>64</v>
      </c>
      <c r="J81" s="35">
        <v>468737.05</v>
      </c>
      <c r="K81" s="43">
        <f t="shared" si="7"/>
        <v>46.873705000000001</v>
      </c>
      <c r="L81" s="107">
        <v>41921</v>
      </c>
      <c r="M81" s="34">
        <v>9.0299999999999994</v>
      </c>
      <c r="N81" s="49">
        <f t="shared" si="9"/>
        <v>0</v>
      </c>
      <c r="O81" s="50"/>
      <c r="P81" s="24">
        <f t="shared" si="6"/>
        <v>-468737.05</v>
      </c>
      <c r="S81" s="96">
        <f t="shared" si="8"/>
        <v>46.873705000000001</v>
      </c>
    </row>
    <row r="82" spans="2:19" ht="15.95" customHeight="1">
      <c r="B82" s="33">
        <v>78</v>
      </c>
      <c r="C82" s="315" t="s">
        <v>202</v>
      </c>
      <c r="D82" s="316" t="s">
        <v>203</v>
      </c>
      <c r="E82" s="315" t="s">
        <v>64</v>
      </c>
      <c r="F82" s="35">
        <v>46501.13</v>
      </c>
      <c r="G82" s="35">
        <v>0</v>
      </c>
      <c r="H82" s="35">
        <v>0</v>
      </c>
      <c r="I82" s="317" t="s">
        <v>64</v>
      </c>
      <c r="J82" s="35">
        <v>46501.13</v>
      </c>
      <c r="K82" s="43">
        <f t="shared" si="7"/>
        <v>4.6501130000000002</v>
      </c>
      <c r="L82" s="53"/>
      <c r="M82" s="34"/>
      <c r="N82" s="49">
        <f t="shared" si="9"/>
        <v>0</v>
      </c>
      <c r="O82" s="50"/>
      <c r="P82" s="24">
        <f t="shared" si="6"/>
        <v>-46501.13</v>
      </c>
      <c r="S82" s="96">
        <f t="shared" si="8"/>
        <v>4.6501130000000002</v>
      </c>
    </row>
    <row r="83" spans="2:19" ht="15.95" customHeight="1">
      <c r="B83" s="33">
        <v>79</v>
      </c>
      <c r="C83" s="315" t="s">
        <v>204</v>
      </c>
      <c r="D83" s="316" t="s">
        <v>205</v>
      </c>
      <c r="E83" s="315" t="s">
        <v>159</v>
      </c>
      <c r="F83" s="35">
        <v>0</v>
      </c>
      <c r="G83" s="35">
        <v>237779025.65000001</v>
      </c>
      <c r="H83" s="35">
        <v>0</v>
      </c>
      <c r="I83" s="317" t="s">
        <v>64</v>
      </c>
      <c r="J83" s="35">
        <v>237779025.65000001</v>
      </c>
      <c r="K83" s="43">
        <f t="shared" si="7"/>
        <v>23777.902565</v>
      </c>
      <c r="L83" s="108" t="s">
        <v>865</v>
      </c>
      <c r="M83" s="34">
        <v>346</v>
      </c>
      <c r="N83" s="49">
        <f t="shared" si="9"/>
        <v>5880</v>
      </c>
      <c r="O83" s="50">
        <v>58800000</v>
      </c>
      <c r="P83" s="24">
        <f t="shared" si="6"/>
        <v>-178979025.65000001</v>
      </c>
      <c r="S83" s="96">
        <f t="shared" si="8"/>
        <v>17897.902565</v>
      </c>
    </row>
    <row r="84" spans="2:19" ht="15.95" customHeight="1">
      <c r="B84" s="33">
        <v>80</v>
      </c>
      <c r="C84" s="315" t="s">
        <v>796</v>
      </c>
      <c r="D84" s="316" t="s">
        <v>797</v>
      </c>
      <c r="E84" s="315" t="s">
        <v>64</v>
      </c>
      <c r="F84" s="35">
        <v>15665331.640000001</v>
      </c>
      <c r="G84" s="35">
        <v>0</v>
      </c>
      <c r="H84" s="35">
        <v>0</v>
      </c>
      <c r="I84" s="317" t="s">
        <v>64</v>
      </c>
      <c r="J84" s="35">
        <v>15665331.640000001</v>
      </c>
      <c r="K84" s="43">
        <f t="shared" si="7"/>
        <v>1566.5331639999999</v>
      </c>
      <c r="L84" s="109">
        <v>40501</v>
      </c>
      <c r="M84" s="34">
        <v>50.42</v>
      </c>
      <c r="N84" s="49">
        <f t="shared" si="9"/>
        <v>0</v>
      </c>
      <c r="O84" s="50"/>
      <c r="P84" s="24">
        <f t="shared" si="6"/>
        <v>-15665331.640000001</v>
      </c>
      <c r="S84" s="96">
        <f t="shared" si="8"/>
        <v>1566.5331639999999</v>
      </c>
    </row>
    <row r="85" spans="2:19" ht="15.95" customHeight="1">
      <c r="B85" s="33">
        <v>81</v>
      </c>
      <c r="C85" s="315" t="s">
        <v>798</v>
      </c>
      <c r="D85" s="316" t="s">
        <v>799</v>
      </c>
      <c r="E85" s="315" t="s">
        <v>64</v>
      </c>
      <c r="F85" s="35">
        <v>7466620.5</v>
      </c>
      <c r="G85" s="35">
        <v>0</v>
      </c>
      <c r="H85" s="35">
        <v>0</v>
      </c>
      <c r="I85" s="317" t="s">
        <v>64</v>
      </c>
      <c r="J85" s="35">
        <v>7466620.5</v>
      </c>
      <c r="K85" s="43">
        <f t="shared" si="7"/>
        <v>746.66205000000002</v>
      </c>
      <c r="L85" s="110">
        <v>40945</v>
      </c>
      <c r="M85" s="34">
        <v>20.63</v>
      </c>
      <c r="N85" s="49">
        <f t="shared" si="9"/>
        <v>746.16364999999996</v>
      </c>
      <c r="O85" s="50">
        <v>7461636.5</v>
      </c>
      <c r="P85" s="24">
        <f t="shared" si="6"/>
        <v>-4984</v>
      </c>
      <c r="S85" s="96">
        <f t="shared" si="8"/>
        <v>0.49840000000006102</v>
      </c>
    </row>
    <row r="86" spans="2:19" ht="15.95" customHeight="1">
      <c r="B86" s="33">
        <v>82</v>
      </c>
      <c r="C86" s="315" t="s">
        <v>222</v>
      </c>
      <c r="D86" s="316" t="s">
        <v>223</v>
      </c>
      <c r="E86" s="315" t="s">
        <v>64</v>
      </c>
      <c r="F86" s="35">
        <v>67084841.259999998</v>
      </c>
      <c r="G86" s="35">
        <v>0</v>
      </c>
      <c r="H86" s="35">
        <v>0</v>
      </c>
      <c r="I86" s="317" t="s">
        <v>64</v>
      </c>
      <c r="J86" s="35">
        <v>67084841.259999998</v>
      </c>
      <c r="K86" s="43">
        <f t="shared" si="7"/>
        <v>6708.4841260000003</v>
      </c>
      <c r="L86" s="111">
        <v>41141</v>
      </c>
      <c r="M86" s="34">
        <v>179.55</v>
      </c>
      <c r="N86" s="49">
        <f t="shared" si="9"/>
        <v>6708.0113879999999</v>
      </c>
      <c r="O86" s="50">
        <v>67080113.880000003</v>
      </c>
      <c r="P86" s="24">
        <f t="shared" ref="P86:P117" si="10">O86-J86</f>
        <v>-4727.3799999952298</v>
      </c>
      <c r="S86" s="96">
        <f t="shared" si="8"/>
        <v>0.47273799999948102</v>
      </c>
    </row>
    <row r="87" spans="2:19" ht="15.95" customHeight="1">
      <c r="B87" s="33">
        <v>83</v>
      </c>
      <c r="C87" s="315" t="s">
        <v>228</v>
      </c>
      <c r="D87" s="321" t="s">
        <v>229</v>
      </c>
      <c r="E87" s="315" t="s">
        <v>64</v>
      </c>
      <c r="F87" s="35">
        <v>181680656.33000001</v>
      </c>
      <c r="G87" s="35">
        <v>493913</v>
      </c>
      <c r="H87" s="35">
        <v>0</v>
      </c>
      <c r="I87" s="317" t="s">
        <v>64</v>
      </c>
      <c r="J87" s="35">
        <v>182174569.33000001</v>
      </c>
      <c r="K87" s="43">
        <f t="shared" si="7"/>
        <v>18217.456933000001</v>
      </c>
      <c r="L87" s="112">
        <v>40903</v>
      </c>
      <c r="M87" s="698">
        <v>1076.9100000000001</v>
      </c>
      <c r="N87" s="49">
        <f t="shared" si="9"/>
        <v>0</v>
      </c>
      <c r="O87" s="50"/>
      <c r="P87" s="24">
        <f t="shared" si="10"/>
        <v>-182174569.33000001</v>
      </c>
      <c r="S87" s="96">
        <f t="shared" si="8"/>
        <v>18217.456933000001</v>
      </c>
    </row>
    <row r="88" spans="2:19" ht="15.95" customHeight="1">
      <c r="B88" s="33">
        <v>84</v>
      </c>
      <c r="C88" s="315" t="s">
        <v>232</v>
      </c>
      <c r="D88" s="321" t="s">
        <v>233</v>
      </c>
      <c r="E88" s="315" t="s">
        <v>64</v>
      </c>
      <c r="F88" s="35">
        <v>165625</v>
      </c>
      <c r="G88" s="35">
        <v>0</v>
      </c>
      <c r="H88" s="35">
        <v>0</v>
      </c>
      <c r="I88" s="317" t="s">
        <v>64</v>
      </c>
      <c r="J88" s="35">
        <v>165625</v>
      </c>
      <c r="K88" s="43">
        <f t="shared" si="7"/>
        <v>16.5625</v>
      </c>
      <c r="L88" s="113">
        <v>40903</v>
      </c>
      <c r="M88" s="698"/>
      <c r="N88" s="49">
        <f t="shared" si="9"/>
        <v>0</v>
      </c>
      <c r="O88" s="50"/>
      <c r="P88" s="24">
        <f t="shared" si="10"/>
        <v>-165625</v>
      </c>
      <c r="S88" s="96">
        <f t="shared" si="8"/>
        <v>16.5625</v>
      </c>
    </row>
    <row r="89" spans="2:19" ht="15.95" customHeight="1">
      <c r="B89" s="33">
        <v>85</v>
      </c>
      <c r="C89" s="315" t="s">
        <v>800</v>
      </c>
      <c r="D89" s="325" t="s">
        <v>801</v>
      </c>
      <c r="E89" s="315" t="s">
        <v>64</v>
      </c>
      <c r="F89" s="35">
        <v>106024469.45</v>
      </c>
      <c r="G89" s="35">
        <v>6592</v>
      </c>
      <c r="H89" s="35">
        <v>0</v>
      </c>
      <c r="I89" s="317" t="s">
        <v>64</v>
      </c>
      <c r="J89" s="35">
        <v>106031061.45</v>
      </c>
      <c r="K89" s="43">
        <f t="shared" ref="K89:K120" si="11">J89/10000</f>
        <v>10603.106145</v>
      </c>
      <c r="L89" s="114">
        <v>40903</v>
      </c>
      <c r="M89" s="698"/>
      <c r="N89" s="49">
        <f t="shared" si="9"/>
        <v>0</v>
      </c>
      <c r="O89" s="50"/>
      <c r="P89" s="24">
        <f t="shared" si="10"/>
        <v>-106031061.45</v>
      </c>
      <c r="S89" s="96">
        <f t="shared" si="8"/>
        <v>10603.106145</v>
      </c>
    </row>
    <row r="90" spans="2:19" ht="15.95" customHeight="1">
      <c r="B90" s="33">
        <v>86</v>
      </c>
      <c r="C90" s="315" t="s">
        <v>802</v>
      </c>
      <c r="D90" s="316" t="s">
        <v>803</v>
      </c>
      <c r="E90" s="315" t="s">
        <v>64</v>
      </c>
      <c r="F90" s="35">
        <v>3623999</v>
      </c>
      <c r="G90" s="35">
        <v>0</v>
      </c>
      <c r="H90" s="35">
        <v>0</v>
      </c>
      <c r="I90" s="317" t="s">
        <v>64</v>
      </c>
      <c r="J90" s="35">
        <v>3623999</v>
      </c>
      <c r="K90" s="43">
        <f t="shared" si="11"/>
        <v>362.3999</v>
      </c>
      <c r="L90" s="115">
        <v>40903</v>
      </c>
      <c r="M90" s="698"/>
      <c r="N90" s="49">
        <f t="shared" si="9"/>
        <v>0</v>
      </c>
      <c r="O90" s="50"/>
      <c r="P90" s="24">
        <f t="shared" si="10"/>
        <v>-3623999</v>
      </c>
      <c r="S90" s="96">
        <f t="shared" ref="S90:S132" si="12">K90-N90</f>
        <v>362.3999</v>
      </c>
    </row>
    <row r="91" spans="2:19" ht="15.95" customHeight="1">
      <c r="B91" s="33">
        <v>87</v>
      </c>
      <c r="C91" s="315" t="s">
        <v>234</v>
      </c>
      <c r="D91" s="325" t="s">
        <v>235</v>
      </c>
      <c r="E91" s="315" t="s">
        <v>64</v>
      </c>
      <c r="F91" s="35">
        <v>62109</v>
      </c>
      <c r="G91" s="35">
        <v>657372</v>
      </c>
      <c r="H91" s="35">
        <v>0</v>
      </c>
      <c r="I91" s="317" t="s">
        <v>64</v>
      </c>
      <c r="J91" s="35">
        <v>719481</v>
      </c>
      <c r="K91" s="43">
        <f t="shared" si="11"/>
        <v>71.948099999999997</v>
      </c>
      <c r="L91" s="116">
        <v>40903</v>
      </c>
      <c r="M91" s="698"/>
      <c r="N91" s="49">
        <f t="shared" si="9"/>
        <v>0</v>
      </c>
      <c r="O91" s="50"/>
      <c r="P91" s="24">
        <f t="shared" si="10"/>
        <v>-719481</v>
      </c>
      <c r="S91" s="96">
        <f t="shared" si="12"/>
        <v>71.948099999999997</v>
      </c>
    </row>
    <row r="92" spans="2:19" ht="15.95" customHeight="1">
      <c r="B92" s="33">
        <v>88</v>
      </c>
      <c r="C92" s="315" t="s">
        <v>230</v>
      </c>
      <c r="D92" s="321" t="s">
        <v>231</v>
      </c>
      <c r="E92" s="315" t="s">
        <v>64</v>
      </c>
      <c r="F92" s="35">
        <v>249232990.88</v>
      </c>
      <c r="G92" s="35">
        <v>468147</v>
      </c>
      <c r="H92" s="35">
        <v>0</v>
      </c>
      <c r="I92" s="317" t="s">
        <v>64</v>
      </c>
      <c r="J92" s="35">
        <v>249701137.88</v>
      </c>
      <c r="K92" s="43">
        <f t="shared" si="11"/>
        <v>24970.113787999999</v>
      </c>
      <c r="L92" s="117">
        <v>41201</v>
      </c>
      <c r="M92" s="34">
        <v>484.41</v>
      </c>
      <c r="N92" s="49">
        <f t="shared" si="9"/>
        <v>27253.00765</v>
      </c>
      <c r="O92" s="50">
        <v>272530076.5</v>
      </c>
      <c r="P92" s="24">
        <f t="shared" si="10"/>
        <v>22828938.620000001</v>
      </c>
      <c r="Q92" s="24">
        <v>1</v>
      </c>
      <c r="S92" s="96">
        <f t="shared" si="12"/>
        <v>-2282.8938619999999</v>
      </c>
    </row>
    <row r="93" spans="2:19" ht="15.95" customHeight="1">
      <c r="B93" s="33">
        <v>89</v>
      </c>
      <c r="C93" s="315" t="s">
        <v>804</v>
      </c>
      <c r="D93" s="316" t="s">
        <v>805</v>
      </c>
      <c r="E93" s="315" t="s">
        <v>159</v>
      </c>
      <c r="F93" s="35">
        <v>0</v>
      </c>
      <c r="G93" s="35">
        <v>2834497.95</v>
      </c>
      <c r="H93" s="35">
        <v>0</v>
      </c>
      <c r="I93" s="317" t="s">
        <v>64</v>
      </c>
      <c r="J93" s="35">
        <v>2834497.95</v>
      </c>
      <c r="K93" s="43">
        <f t="shared" si="11"/>
        <v>283.44979499999999</v>
      </c>
      <c r="L93" s="93" t="s">
        <v>868</v>
      </c>
      <c r="M93" s="34">
        <v>11.68</v>
      </c>
      <c r="N93" s="49">
        <f t="shared" si="9"/>
        <v>0</v>
      </c>
      <c r="O93" s="50"/>
      <c r="P93" s="24">
        <f t="shared" si="10"/>
        <v>-2834497.95</v>
      </c>
      <c r="S93" s="96">
        <f t="shared" si="12"/>
        <v>283.44979499999999</v>
      </c>
    </row>
    <row r="94" spans="2:19" ht="15.95" customHeight="1">
      <c r="B94" s="33">
        <v>90</v>
      </c>
      <c r="C94" s="315" t="s">
        <v>268</v>
      </c>
      <c r="D94" s="316" t="s">
        <v>269</v>
      </c>
      <c r="E94" s="315" t="s">
        <v>64</v>
      </c>
      <c r="F94" s="35">
        <v>2000</v>
      </c>
      <c r="G94" s="35">
        <v>0</v>
      </c>
      <c r="H94" s="35">
        <v>0</v>
      </c>
      <c r="I94" s="317" t="s">
        <v>64</v>
      </c>
      <c r="J94" s="35">
        <v>2000</v>
      </c>
      <c r="K94" s="43">
        <f t="shared" si="11"/>
        <v>0.2</v>
      </c>
      <c r="L94" s="53"/>
      <c r="M94" s="34"/>
      <c r="N94" s="49">
        <f t="shared" si="9"/>
        <v>0</v>
      </c>
      <c r="O94" s="50"/>
      <c r="P94" s="24">
        <f t="shared" si="10"/>
        <v>-2000</v>
      </c>
      <c r="S94" s="96">
        <f t="shared" si="12"/>
        <v>0.2</v>
      </c>
    </row>
    <row r="95" spans="2:19" ht="15.95" customHeight="1">
      <c r="B95" s="33">
        <v>91</v>
      </c>
      <c r="C95" s="315" t="s">
        <v>806</v>
      </c>
      <c r="D95" s="316" t="s">
        <v>807</v>
      </c>
      <c r="E95" s="315" t="s">
        <v>64</v>
      </c>
      <c r="F95" s="35">
        <v>258686.8</v>
      </c>
      <c r="G95" s="35">
        <v>5000</v>
      </c>
      <c r="H95" s="35">
        <v>0</v>
      </c>
      <c r="I95" s="317" t="s">
        <v>64</v>
      </c>
      <c r="J95" s="35">
        <v>263686.8</v>
      </c>
      <c r="K95" s="43">
        <f t="shared" si="11"/>
        <v>26.368680000000001</v>
      </c>
      <c r="L95" s="118">
        <v>40189</v>
      </c>
      <c r="M95" s="34">
        <v>1.7789999999999999</v>
      </c>
      <c r="N95" s="49">
        <f t="shared" si="9"/>
        <v>0</v>
      </c>
      <c r="O95" s="50"/>
      <c r="P95" s="24">
        <f t="shared" si="10"/>
        <v>-263686.8</v>
      </c>
      <c r="S95" s="96">
        <f t="shared" si="12"/>
        <v>26.368680000000001</v>
      </c>
    </row>
    <row r="96" spans="2:19" ht="15.95" customHeight="1">
      <c r="B96" s="33">
        <v>92</v>
      </c>
      <c r="C96" s="315" t="s">
        <v>288</v>
      </c>
      <c r="D96" s="316" t="s">
        <v>289</v>
      </c>
      <c r="E96" s="315" t="s">
        <v>64</v>
      </c>
      <c r="F96" s="35">
        <v>18300</v>
      </c>
      <c r="G96" s="35">
        <v>0</v>
      </c>
      <c r="H96" s="35">
        <v>0</v>
      </c>
      <c r="I96" s="317" t="s">
        <v>64</v>
      </c>
      <c r="J96" s="35">
        <v>18300</v>
      </c>
      <c r="K96" s="43">
        <f t="shared" si="11"/>
        <v>1.83</v>
      </c>
      <c r="L96" s="53"/>
      <c r="M96" s="34"/>
      <c r="N96" s="49">
        <f t="shared" si="9"/>
        <v>0</v>
      </c>
      <c r="O96" s="50"/>
      <c r="P96" s="24">
        <f t="shared" si="10"/>
        <v>-18300</v>
      </c>
      <c r="S96" s="96">
        <f t="shared" si="12"/>
        <v>1.83</v>
      </c>
    </row>
    <row r="97" spans="2:19" ht="15.95" customHeight="1">
      <c r="B97" s="33">
        <v>93</v>
      </c>
      <c r="C97" s="315" t="s">
        <v>808</v>
      </c>
      <c r="D97" s="316" t="s">
        <v>809</v>
      </c>
      <c r="E97" s="315" t="s">
        <v>64</v>
      </c>
      <c r="F97" s="35">
        <v>10926155.27</v>
      </c>
      <c r="G97" s="35">
        <v>0</v>
      </c>
      <c r="H97" s="35">
        <v>0</v>
      </c>
      <c r="I97" s="317" t="s">
        <v>64</v>
      </c>
      <c r="J97" s="35">
        <v>10926155.27</v>
      </c>
      <c r="K97" s="43">
        <f t="shared" si="11"/>
        <v>1092.6155269999999</v>
      </c>
      <c r="L97" s="119">
        <v>41274</v>
      </c>
      <c r="M97" s="34">
        <v>18.73</v>
      </c>
      <c r="N97" s="49">
        <f t="shared" si="9"/>
        <v>1092</v>
      </c>
      <c r="O97" s="50">
        <v>10920000</v>
      </c>
      <c r="P97" s="24">
        <f t="shared" si="10"/>
        <v>-6155.2699999995502</v>
      </c>
      <c r="S97" s="96">
        <f t="shared" si="12"/>
        <v>0.61552699999992899</v>
      </c>
    </row>
    <row r="98" spans="2:19" ht="15.95" customHeight="1">
      <c r="B98" s="33">
        <v>94</v>
      </c>
      <c r="C98" s="315" t="s">
        <v>810</v>
      </c>
      <c r="D98" s="316" t="s">
        <v>811</v>
      </c>
      <c r="E98" s="315" t="s">
        <v>64</v>
      </c>
      <c r="F98" s="35">
        <v>26684447.239999998</v>
      </c>
      <c r="G98" s="35">
        <v>0</v>
      </c>
      <c r="H98" s="35">
        <v>0</v>
      </c>
      <c r="I98" s="317" t="s">
        <v>64</v>
      </c>
      <c r="J98" s="35">
        <v>26684447.239999998</v>
      </c>
      <c r="K98" s="43">
        <f t="shared" si="11"/>
        <v>2668.444724</v>
      </c>
      <c r="L98" s="120">
        <v>41141</v>
      </c>
      <c r="M98" s="34">
        <v>46.4</v>
      </c>
      <c r="N98" s="49">
        <f t="shared" si="9"/>
        <v>2647.27</v>
      </c>
      <c r="O98" s="50">
        <v>26472700</v>
      </c>
      <c r="P98" s="24">
        <f t="shared" si="10"/>
        <v>-211747.23999999801</v>
      </c>
      <c r="S98" s="96">
        <f t="shared" si="12"/>
        <v>21.174724000000001</v>
      </c>
    </row>
    <row r="99" spans="2:19" ht="15.95" customHeight="1">
      <c r="B99" s="33">
        <v>95</v>
      </c>
      <c r="C99" s="315" t="s">
        <v>290</v>
      </c>
      <c r="D99" s="316" t="s">
        <v>291</v>
      </c>
      <c r="E99" s="315" t="s">
        <v>64</v>
      </c>
      <c r="F99" s="35">
        <v>41378</v>
      </c>
      <c r="G99" s="35">
        <v>0</v>
      </c>
      <c r="H99" s="35">
        <v>0</v>
      </c>
      <c r="I99" s="317" t="s">
        <v>64</v>
      </c>
      <c r="J99" s="35">
        <v>41378</v>
      </c>
      <c r="K99" s="43">
        <f t="shared" si="11"/>
        <v>4.1378000000000004</v>
      </c>
      <c r="L99" s="53"/>
      <c r="M99" s="34"/>
      <c r="N99" s="49">
        <f t="shared" si="9"/>
        <v>0</v>
      </c>
      <c r="O99" s="50"/>
      <c r="P99" s="24">
        <f t="shared" si="10"/>
        <v>-41378</v>
      </c>
      <c r="S99" s="96">
        <f t="shared" si="12"/>
        <v>4.1378000000000004</v>
      </c>
    </row>
    <row r="100" spans="2:19" ht="15.95" customHeight="1">
      <c r="B100" s="33">
        <v>96</v>
      </c>
      <c r="C100" s="315" t="s">
        <v>812</v>
      </c>
      <c r="D100" s="316" t="s">
        <v>813</v>
      </c>
      <c r="E100" s="315" t="s">
        <v>64</v>
      </c>
      <c r="F100" s="35">
        <v>9637008.1799999997</v>
      </c>
      <c r="G100" s="35">
        <v>0</v>
      </c>
      <c r="H100" s="35">
        <v>0</v>
      </c>
      <c r="I100" s="317" t="s">
        <v>64</v>
      </c>
      <c r="J100" s="35">
        <v>9637008.1799999997</v>
      </c>
      <c r="K100" s="43">
        <f t="shared" si="11"/>
        <v>963.70081800000003</v>
      </c>
      <c r="L100" s="121">
        <v>41141</v>
      </c>
      <c r="M100" s="34">
        <v>20.297699999999999</v>
      </c>
      <c r="N100" s="49">
        <f t="shared" si="9"/>
        <v>1078</v>
      </c>
      <c r="O100" s="50">
        <v>10780000</v>
      </c>
      <c r="P100" s="24">
        <f t="shared" si="10"/>
        <v>1142991.82</v>
      </c>
      <c r="Q100" s="24">
        <v>1</v>
      </c>
      <c r="S100" s="96">
        <f t="shared" si="12"/>
        <v>-114.299182</v>
      </c>
    </row>
    <row r="101" spans="2:19" ht="15.95" customHeight="1">
      <c r="B101" s="33">
        <v>97</v>
      </c>
      <c r="C101" s="315" t="s">
        <v>814</v>
      </c>
      <c r="D101" s="316" t="s">
        <v>815</v>
      </c>
      <c r="E101" s="315" t="s">
        <v>64</v>
      </c>
      <c r="F101" s="35">
        <v>5077810</v>
      </c>
      <c r="G101" s="35">
        <v>0</v>
      </c>
      <c r="H101" s="35">
        <v>0</v>
      </c>
      <c r="I101" s="317" t="s">
        <v>64</v>
      </c>
      <c r="J101" s="35">
        <v>5077810</v>
      </c>
      <c r="K101" s="43">
        <f t="shared" si="11"/>
        <v>507.78100000000001</v>
      </c>
      <c r="L101" s="122">
        <v>40543</v>
      </c>
      <c r="M101" s="34">
        <v>188.37899999999999</v>
      </c>
      <c r="N101" s="49">
        <f t="shared" si="9"/>
        <v>0</v>
      </c>
      <c r="O101" s="50"/>
      <c r="P101" s="24">
        <f t="shared" si="10"/>
        <v>-5077810</v>
      </c>
      <c r="S101" s="96">
        <f t="shared" si="12"/>
        <v>507.78100000000001</v>
      </c>
    </row>
    <row r="102" spans="2:19" ht="15.95" customHeight="1">
      <c r="B102" s="33">
        <v>98</v>
      </c>
      <c r="C102" s="315" t="s">
        <v>816</v>
      </c>
      <c r="D102" s="316" t="s">
        <v>817</v>
      </c>
      <c r="E102" s="315" t="s">
        <v>64</v>
      </c>
      <c r="F102" s="35">
        <v>10000</v>
      </c>
      <c r="G102" s="35">
        <v>0</v>
      </c>
      <c r="H102" s="35">
        <v>0</v>
      </c>
      <c r="I102" s="317" t="s">
        <v>64</v>
      </c>
      <c r="J102" s="35">
        <v>10000</v>
      </c>
      <c r="K102" s="43">
        <f t="shared" si="11"/>
        <v>1</v>
      </c>
      <c r="L102" s="123">
        <v>39198</v>
      </c>
      <c r="M102" s="34">
        <v>80.159000000000006</v>
      </c>
      <c r="N102" s="49">
        <f t="shared" ref="N102:N139" si="13">O102/10000</f>
        <v>0</v>
      </c>
      <c r="O102" s="50"/>
      <c r="P102" s="24">
        <f t="shared" si="10"/>
        <v>-10000</v>
      </c>
      <c r="S102" s="96">
        <f t="shared" si="12"/>
        <v>1</v>
      </c>
    </row>
    <row r="103" spans="2:19" ht="15.95" customHeight="1">
      <c r="B103" s="33">
        <v>99</v>
      </c>
      <c r="C103" s="315" t="s">
        <v>296</v>
      </c>
      <c r="D103" s="316" t="s">
        <v>297</v>
      </c>
      <c r="E103" s="315" t="s">
        <v>64</v>
      </c>
      <c r="F103" s="35">
        <v>5960787.4000000004</v>
      </c>
      <c r="G103" s="35">
        <v>0</v>
      </c>
      <c r="H103" s="35">
        <v>0</v>
      </c>
      <c r="I103" s="317" t="s">
        <v>64</v>
      </c>
      <c r="J103" s="35">
        <v>5960787.4000000004</v>
      </c>
      <c r="K103" s="43">
        <f t="shared" si="11"/>
        <v>596.07874000000004</v>
      </c>
      <c r="L103" s="124">
        <v>41141</v>
      </c>
      <c r="M103" s="34">
        <v>18.939599999999999</v>
      </c>
      <c r="N103" s="49">
        <f t="shared" si="13"/>
        <v>595.30694000000005</v>
      </c>
      <c r="O103" s="50">
        <v>5953069.4000000004</v>
      </c>
      <c r="P103" s="24">
        <f t="shared" si="10"/>
        <v>-7718</v>
      </c>
      <c r="S103" s="96">
        <f t="shared" si="12"/>
        <v>0.77179999999998505</v>
      </c>
    </row>
    <row r="104" spans="2:19" ht="15.95" customHeight="1">
      <c r="B104" s="33">
        <v>100</v>
      </c>
      <c r="C104" s="315" t="s">
        <v>818</v>
      </c>
      <c r="D104" s="316" t="s">
        <v>819</v>
      </c>
      <c r="E104" s="315" t="s">
        <v>64</v>
      </c>
      <c r="F104" s="35">
        <v>34110652.210000001</v>
      </c>
      <c r="G104" s="35">
        <v>0</v>
      </c>
      <c r="H104" s="35">
        <v>0</v>
      </c>
      <c r="I104" s="317" t="s">
        <v>64</v>
      </c>
      <c r="J104" s="35">
        <v>34110652.210000001</v>
      </c>
      <c r="K104" s="43">
        <f t="shared" si="11"/>
        <v>3411.0652209999998</v>
      </c>
      <c r="L104" s="125">
        <v>41838</v>
      </c>
      <c r="M104" s="34">
        <v>47.86</v>
      </c>
      <c r="N104" s="49">
        <f t="shared" si="13"/>
        <v>3500.7747210000002</v>
      </c>
      <c r="O104" s="50">
        <v>35007747.210000001</v>
      </c>
      <c r="P104" s="24">
        <f t="shared" si="10"/>
        <v>897095</v>
      </c>
      <c r="Q104" s="24">
        <v>1</v>
      </c>
      <c r="S104" s="96">
        <f t="shared" si="12"/>
        <v>-89.709499999999906</v>
      </c>
    </row>
    <row r="105" spans="2:19" ht="15.95" customHeight="1">
      <c r="B105" s="33">
        <v>101</v>
      </c>
      <c r="C105" s="315" t="s">
        <v>820</v>
      </c>
      <c r="D105" s="316" t="s">
        <v>821</v>
      </c>
      <c r="E105" s="315" t="s">
        <v>64</v>
      </c>
      <c r="F105" s="35">
        <v>2573507</v>
      </c>
      <c r="G105" s="35">
        <v>-254781.5</v>
      </c>
      <c r="H105" s="35">
        <v>2314525.5</v>
      </c>
      <c r="I105" s="317" t="s">
        <v>64</v>
      </c>
      <c r="J105" s="35">
        <v>4200</v>
      </c>
      <c r="K105" s="43">
        <f t="shared" si="11"/>
        <v>0.42</v>
      </c>
      <c r="L105" s="126">
        <v>36755</v>
      </c>
      <c r="M105" s="34">
        <v>7.02</v>
      </c>
      <c r="N105" s="49">
        <f t="shared" si="13"/>
        <v>0</v>
      </c>
      <c r="O105" s="50"/>
      <c r="P105" s="24">
        <f t="shared" si="10"/>
        <v>-4200</v>
      </c>
      <c r="S105" s="96">
        <f t="shared" si="12"/>
        <v>0.42</v>
      </c>
    </row>
    <row r="106" spans="2:19" ht="15.95" customHeight="1">
      <c r="B106" s="33">
        <v>102</v>
      </c>
      <c r="C106" s="315" t="s">
        <v>318</v>
      </c>
      <c r="D106" s="316" t="s">
        <v>319</v>
      </c>
      <c r="E106" s="315" t="s">
        <v>64</v>
      </c>
      <c r="F106" s="35">
        <v>11075085.289999999</v>
      </c>
      <c r="G106" s="35">
        <v>0</v>
      </c>
      <c r="H106" s="35">
        <v>0</v>
      </c>
      <c r="I106" s="317" t="s">
        <v>64</v>
      </c>
      <c r="J106" s="35">
        <v>11075085.289999999</v>
      </c>
      <c r="K106" s="43">
        <f t="shared" si="11"/>
        <v>1107.508529</v>
      </c>
      <c r="L106" s="127">
        <v>41274</v>
      </c>
      <c r="M106" s="34">
        <v>121.16</v>
      </c>
      <c r="N106" s="49">
        <f t="shared" si="13"/>
        <v>8110</v>
      </c>
      <c r="O106" s="50">
        <v>81100000</v>
      </c>
      <c r="P106" s="24">
        <f t="shared" si="10"/>
        <v>70024914.709999993</v>
      </c>
      <c r="Q106" s="24">
        <v>1</v>
      </c>
      <c r="S106" s="96">
        <f t="shared" si="12"/>
        <v>-7002.4914710000003</v>
      </c>
    </row>
    <row r="107" spans="2:19" ht="15.95" customHeight="1">
      <c r="B107" s="33">
        <v>103</v>
      </c>
      <c r="C107" s="315" t="s">
        <v>320</v>
      </c>
      <c r="D107" s="316" t="s">
        <v>321</v>
      </c>
      <c r="E107" s="315" t="s">
        <v>64</v>
      </c>
      <c r="F107" s="35">
        <v>3622034</v>
      </c>
      <c r="G107" s="35">
        <v>0</v>
      </c>
      <c r="H107" s="35">
        <v>0</v>
      </c>
      <c r="I107" s="317" t="s">
        <v>64</v>
      </c>
      <c r="J107" s="35">
        <v>3622034</v>
      </c>
      <c r="K107" s="43">
        <f t="shared" si="11"/>
        <v>362.20339999999999</v>
      </c>
      <c r="L107" s="128">
        <v>40945</v>
      </c>
      <c r="M107" s="34">
        <v>21.76</v>
      </c>
      <c r="N107" s="49">
        <f t="shared" si="13"/>
        <v>386.20359999999999</v>
      </c>
      <c r="O107" s="50">
        <v>3862036</v>
      </c>
      <c r="P107" s="24">
        <f t="shared" si="10"/>
        <v>240002</v>
      </c>
      <c r="Q107" s="24">
        <v>1</v>
      </c>
      <c r="S107" s="96">
        <f t="shared" si="12"/>
        <v>-24.0002</v>
      </c>
    </row>
    <row r="108" spans="2:19" ht="15.95" customHeight="1">
      <c r="B108" s="33">
        <v>104</v>
      </c>
      <c r="C108" s="315" t="s">
        <v>822</v>
      </c>
      <c r="D108" s="316" t="s">
        <v>823</v>
      </c>
      <c r="E108" s="315" t="s">
        <v>64</v>
      </c>
      <c r="F108" s="35">
        <v>8225277.5300000003</v>
      </c>
      <c r="G108" s="35">
        <v>0</v>
      </c>
      <c r="H108" s="35">
        <v>0</v>
      </c>
      <c r="I108" s="317" t="s">
        <v>64</v>
      </c>
      <c r="J108" s="35">
        <v>8225277.5300000003</v>
      </c>
      <c r="K108" s="43">
        <f t="shared" si="11"/>
        <v>822.52775299999996</v>
      </c>
      <c r="L108" s="129">
        <v>41389</v>
      </c>
      <c r="M108" s="34">
        <v>51.151899999999998</v>
      </c>
      <c r="N108" s="49">
        <f t="shared" si="13"/>
        <v>822</v>
      </c>
      <c r="O108" s="50">
        <v>8220000</v>
      </c>
      <c r="P108" s="24">
        <f t="shared" si="10"/>
        <v>-5277.5300000002599</v>
      </c>
      <c r="S108" s="96">
        <f t="shared" si="12"/>
        <v>0.52775300000007497</v>
      </c>
    </row>
    <row r="109" spans="2:19" ht="15.95" customHeight="1">
      <c r="B109" s="33">
        <v>105</v>
      </c>
      <c r="C109" s="315" t="s">
        <v>322</v>
      </c>
      <c r="D109" s="316" t="s">
        <v>323</v>
      </c>
      <c r="E109" s="315" t="s">
        <v>64</v>
      </c>
      <c r="F109" s="35">
        <v>4884647.32</v>
      </c>
      <c r="G109" s="35">
        <v>0</v>
      </c>
      <c r="H109" s="35">
        <v>0</v>
      </c>
      <c r="I109" s="317" t="s">
        <v>64</v>
      </c>
      <c r="J109" s="35">
        <v>4884647.32</v>
      </c>
      <c r="K109" s="43">
        <f t="shared" si="11"/>
        <v>488.46473200000003</v>
      </c>
      <c r="L109" s="130">
        <v>41635</v>
      </c>
      <c r="M109" s="34">
        <v>14.44</v>
      </c>
      <c r="N109" s="49">
        <f t="shared" si="13"/>
        <v>450</v>
      </c>
      <c r="O109" s="50">
        <v>4500000</v>
      </c>
      <c r="P109" s="24">
        <f t="shared" si="10"/>
        <v>-384647.32</v>
      </c>
      <c r="S109" s="96">
        <f t="shared" si="12"/>
        <v>38.464731999999998</v>
      </c>
    </row>
    <row r="110" spans="2:19" ht="15.95" customHeight="1">
      <c r="B110" s="33">
        <v>106</v>
      </c>
      <c r="C110" s="315" t="s">
        <v>330</v>
      </c>
      <c r="D110" s="316" t="s">
        <v>331</v>
      </c>
      <c r="E110" s="315" t="s">
        <v>64</v>
      </c>
      <c r="F110" s="35">
        <v>4304778.8</v>
      </c>
      <c r="G110" s="35">
        <v>86442</v>
      </c>
      <c r="H110" s="35">
        <v>0</v>
      </c>
      <c r="I110" s="317" t="s">
        <v>64</v>
      </c>
      <c r="J110" s="35">
        <v>4391220.8</v>
      </c>
      <c r="K110" s="43">
        <f t="shared" si="11"/>
        <v>439.12207999999998</v>
      </c>
      <c r="L110" s="131">
        <v>41141</v>
      </c>
      <c r="M110" s="34">
        <v>20.297699999999999</v>
      </c>
      <c r="N110" s="49">
        <f t="shared" si="13"/>
        <v>417.20168000000001</v>
      </c>
      <c r="O110" s="50">
        <v>4172016.8</v>
      </c>
      <c r="P110" s="24">
        <f t="shared" si="10"/>
        <v>-219204</v>
      </c>
      <c r="S110" s="96">
        <f t="shared" si="12"/>
        <v>21.920400000000001</v>
      </c>
    </row>
    <row r="111" spans="2:19" ht="15.95" customHeight="1">
      <c r="B111" s="33">
        <v>107</v>
      </c>
      <c r="C111" s="315" t="s">
        <v>824</v>
      </c>
      <c r="D111" s="316" t="s">
        <v>825</v>
      </c>
      <c r="E111" s="315" t="s">
        <v>64</v>
      </c>
      <c r="F111" s="35">
        <v>73200</v>
      </c>
      <c r="G111" s="35">
        <v>0</v>
      </c>
      <c r="H111" s="35">
        <v>0</v>
      </c>
      <c r="I111" s="317" t="s">
        <v>64</v>
      </c>
      <c r="J111" s="35">
        <v>73200</v>
      </c>
      <c r="K111" s="43">
        <f t="shared" si="11"/>
        <v>7.32</v>
      </c>
      <c r="L111" s="132">
        <v>40014</v>
      </c>
      <c r="M111" s="34">
        <v>189</v>
      </c>
      <c r="N111" s="49">
        <f t="shared" si="13"/>
        <v>0</v>
      </c>
      <c r="O111" s="50"/>
      <c r="P111" s="24">
        <f t="shared" si="10"/>
        <v>-73200</v>
      </c>
      <c r="S111" s="96">
        <f t="shared" si="12"/>
        <v>7.32</v>
      </c>
    </row>
    <row r="112" spans="2:19" ht="15.95" customHeight="1">
      <c r="B112" s="33">
        <v>108</v>
      </c>
      <c r="C112" s="315" t="s">
        <v>334</v>
      </c>
      <c r="D112" s="316" t="s">
        <v>335</v>
      </c>
      <c r="E112" s="315" t="s">
        <v>64</v>
      </c>
      <c r="F112" s="35">
        <v>4102507.81</v>
      </c>
      <c r="G112" s="35">
        <v>0</v>
      </c>
      <c r="H112" s="35">
        <v>0</v>
      </c>
      <c r="I112" s="317" t="s">
        <v>64</v>
      </c>
      <c r="J112" s="35">
        <v>4102507.81</v>
      </c>
      <c r="K112" s="43">
        <f t="shared" si="11"/>
        <v>410.25078100000002</v>
      </c>
      <c r="L112" s="133">
        <v>40945</v>
      </c>
      <c r="M112" s="34">
        <v>23.2</v>
      </c>
      <c r="N112" s="49">
        <f t="shared" si="13"/>
        <v>409.42630500000001</v>
      </c>
      <c r="O112" s="50">
        <v>4094263.05</v>
      </c>
      <c r="P112" s="24">
        <f t="shared" si="10"/>
        <v>-8244.7600000002403</v>
      </c>
      <c r="S112" s="96">
        <f t="shared" si="12"/>
        <v>0.82447600000006105</v>
      </c>
    </row>
    <row r="113" spans="2:19" ht="15.95" customHeight="1">
      <c r="B113" s="33">
        <v>109</v>
      </c>
      <c r="C113" s="315" t="s">
        <v>826</v>
      </c>
      <c r="D113" s="316" t="s">
        <v>827</v>
      </c>
      <c r="E113" s="315" t="s">
        <v>64</v>
      </c>
      <c r="F113" s="35">
        <v>3722472</v>
      </c>
      <c r="G113" s="35">
        <v>0</v>
      </c>
      <c r="H113" s="35">
        <v>0</v>
      </c>
      <c r="I113" s="317" t="s">
        <v>64</v>
      </c>
      <c r="J113" s="35">
        <v>3722472</v>
      </c>
      <c r="K113" s="43">
        <f t="shared" si="11"/>
        <v>372.24720000000002</v>
      </c>
      <c r="L113" s="53"/>
      <c r="M113" s="34"/>
      <c r="N113" s="49">
        <f t="shared" si="13"/>
        <v>0</v>
      </c>
      <c r="O113" s="50"/>
      <c r="P113" s="24">
        <f t="shared" si="10"/>
        <v>-3722472</v>
      </c>
      <c r="S113" s="96">
        <f t="shared" si="12"/>
        <v>372.24720000000002</v>
      </c>
    </row>
    <row r="114" spans="2:19" ht="15.95" customHeight="1">
      <c r="B114" s="33">
        <v>110</v>
      </c>
      <c r="C114" s="315" t="s">
        <v>828</v>
      </c>
      <c r="D114" s="316" t="s">
        <v>829</v>
      </c>
      <c r="E114" s="315" t="s">
        <v>64</v>
      </c>
      <c r="F114" s="35">
        <v>7918292.8399999999</v>
      </c>
      <c r="G114" s="35">
        <v>0</v>
      </c>
      <c r="H114" s="35">
        <v>0</v>
      </c>
      <c r="I114" s="317" t="s">
        <v>64</v>
      </c>
      <c r="J114" s="35">
        <v>7918292.8399999999</v>
      </c>
      <c r="K114" s="43">
        <f t="shared" si="11"/>
        <v>791.82928400000003</v>
      </c>
      <c r="L114" s="53"/>
      <c r="M114" s="34"/>
      <c r="N114" s="49">
        <f t="shared" si="13"/>
        <v>0</v>
      </c>
      <c r="O114" s="50"/>
      <c r="P114" s="24">
        <f t="shared" si="10"/>
        <v>-7918292.8399999999</v>
      </c>
      <c r="S114" s="96">
        <f t="shared" si="12"/>
        <v>791.82928400000003</v>
      </c>
    </row>
    <row r="115" spans="2:19" ht="15.95" customHeight="1">
      <c r="B115" s="33">
        <v>111</v>
      </c>
      <c r="C115" s="315" t="s">
        <v>830</v>
      </c>
      <c r="D115" s="316" t="s">
        <v>831</v>
      </c>
      <c r="E115" s="315" t="s">
        <v>64</v>
      </c>
      <c r="F115" s="35">
        <v>6411149</v>
      </c>
      <c r="G115" s="35">
        <v>0</v>
      </c>
      <c r="H115" s="35">
        <v>0</v>
      </c>
      <c r="I115" s="317" t="s">
        <v>64</v>
      </c>
      <c r="J115" s="35">
        <v>6411149</v>
      </c>
      <c r="K115" s="43">
        <f t="shared" si="11"/>
        <v>641.11490000000003</v>
      </c>
      <c r="L115" s="53"/>
      <c r="M115" s="34"/>
      <c r="N115" s="49">
        <f t="shared" si="13"/>
        <v>0</v>
      </c>
      <c r="O115" s="50"/>
      <c r="P115" s="24">
        <f t="shared" si="10"/>
        <v>-6411149</v>
      </c>
      <c r="S115" s="96">
        <f t="shared" si="12"/>
        <v>641.11490000000003</v>
      </c>
    </row>
    <row r="116" spans="2:19" ht="15.95" customHeight="1">
      <c r="B116" s="33">
        <v>112</v>
      </c>
      <c r="C116" s="315" t="s">
        <v>354</v>
      </c>
      <c r="D116" s="316" t="s">
        <v>355</v>
      </c>
      <c r="E116" s="315" t="s">
        <v>64</v>
      </c>
      <c r="F116" s="35">
        <v>1498447</v>
      </c>
      <c r="G116" s="35">
        <v>0</v>
      </c>
      <c r="H116" s="35">
        <v>0</v>
      </c>
      <c r="I116" s="317" t="s">
        <v>64</v>
      </c>
      <c r="J116" s="35">
        <v>1498447</v>
      </c>
      <c r="K116" s="43">
        <f t="shared" si="11"/>
        <v>149.84469999999999</v>
      </c>
      <c r="L116" s="134">
        <v>41389</v>
      </c>
      <c r="M116" s="34">
        <v>4.7058999999999997</v>
      </c>
      <c r="N116" s="49">
        <f t="shared" si="13"/>
        <v>177</v>
      </c>
      <c r="O116" s="50">
        <v>1770000</v>
      </c>
      <c r="P116" s="24">
        <f t="shared" si="10"/>
        <v>271553</v>
      </c>
      <c r="Q116" s="24">
        <v>1</v>
      </c>
      <c r="S116" s="96">
        <f t="shared" si="12"/>
        <v>-27.1553</v>
      </c>
    </row>
    <row r="117" spans="2:19" ht="15.95" customHeight="1">
      <c r="B117" s="33">
        <v>113</v>
      </c>
      <c r="C117" s="315" t="s">
        <v>832</v>
      </c>
      <c r="D117" s="316" t="s">
        <v>833</v>
      </c>
      <c r="E117" s="315" t="s">
        <v>64</v>
      </c>
      <c r="F117" s="35">
        <v>5968840.5</v>
      </c>
      <c r="G117" s="35">
        <v>0</v>
      </c>
      <c r="H117" s="35">
        <v>0</v>
      </c>
      <c r="I117" s="317" t="s">
        <v>64</v>
      </c>
      <c r="J117" s="35">
        <v>5968840.5</v>
      </c>
      <c r="K117" s="43">
        <f t="shared" si="11"/>
        <v>596.88405</v>
      </c>
      <c r="L117" s="135">
        <v>41181</v>
      </c>
      <c r="M117" s="34">
        <v>5.0999999999999996</v>
      </c>
      <c r="N117" s="49">
        <f t="shared" si="13"/>
        <v>527.88405</v>
      </c>
      <c r="O117" s="50">
        <v>5278840.5</v>
      </c>
      <c r="P117" s="24">
        <f t="shared" si="10"/>
        <v>-690000</v>
      </c>
      <c r="S117" s="96">
        <f t="shared" si="12"/>
        <v>69</v>
      </c>
    </row>
    <row r="118" spans="2:19" ht="15.95" customHeight="1">
      <c r="B118" s="33">
        <v>114</v>
      </c>
      <c r="C118" s="315" t="s">
        <v>360</v>
      </c>
      <c r="D118" s="316" t="s">
        <v>361</v>
      </c>
      <c r="E118" s="315" t="s">
        <v>64</v>
      </c>
      <c r="F118" s="35">
        <v>11170</v>
      </c>
      <c r="G118" s="35">
        <v>0</v>
      </c>
      <c r="H118" s="35">
        <v>0</v>
      </c>
      <c r="I118" s="317" t="s">
        <v>64</v>
      </c>
      <c r="J118" s="35">
        <v>11170</v>
      </c>
      <c r="K118" s="43">
        <f t="shared" si="11"/>
        <v>1.117</v>
      </c>
      <c r="L118" s="136" t="s">
        <v>869</v>
      </c>
      <c r="M118" s="34">
        <v>5.6254999999999997</v>
      </c>
      <c r="N118" s="49">
        <f t="shared" si="13"/>
        <v>150</v>
      </c>
      <c r="O118" s="50">
        <v>1500000</v>
      </c>
      <c r="P118" s="24">
        <f t="shared" ref="P118:P133" si="14">O118-J118</f>
        <v>1488830</v>
      </c>
      <c r="Q118" s="24">
        <v>1</v>
      </c>
      <c r="S118" s="96">
        <f t="shared" si="12"/>
        <v>-148.88300000000001</v>
      </c>
    </row>
    <row r="119" spans="2:19" ht="15.95" customHeight="1">
      <c r="B119" s="33">
        <v>115</v>
      </c>
      <c r="C119" s="315" t="s">
        <v>366</v>
      </c>
      <c r="D119" s="321" t="s">
        <v>367</v>
      </c>
      <c r="E119" s="315" t="s">
        <v>64</v>
      </c>
      <c r="F119" s="35">
        <v>13741218.5</v>
      </c>
      <c r="G119" s="35">
        <v>5000</v>
      </c>
      <c r="H119" s="35">
        <v>0</v>
      </c>
      <c r="I119" s="317" t="s">
        <v>64</v>
      </c>
      <c r="J119" s="35">
        <v>13746218.5</v>
      </c>
      <c r="K119" s="43">
        <f t="shared" si="11"/>
        <v>1374.62185</v>
      </c>
      <c r="L119" s="137">
        <v>41546</v>
      </c>
      <c r="M119" s="34">
        <v>22.982800000000001</v>
      </c>
      <c r="N119" s="49">
        <f t="shared" si="13"/>
        <v>2250</v>
      </c>
      <c r="O119" s="50">
        <v>22500000</v>
      </c>
      <c r="P119" s="24">
        <f t="shared" si="14"/>
        <v>8753781.5</v>
      </c>
      <c r="Q119" s="24">
        <v>1</v>
      </c>
      <c r="S119" s="96">
        <f t="shared" si="12"/>
        <v>-875.37815000000001</v>
      </c>
    </row>
    <row r="120" spans="2:19" ht="15.95" customHeight="1">
      <c r="B120" s="33">
        <v>116</v>
      </c>
      <c r="C120" s="315" t="s">
        <v>374</v>
      </c>
      <c r="D120" s="316" t="s">
        <v>375</v>
      </c>
      <c r="E120" s="315" t="s">
        <v>64</v>
      </c>
      <c r="F120" s="35">
        <v>83790</v>
      </c>
      <c r="G120" s="35">
        <v>0</v>
      </c>
      <c r="H120" s="35">
        <v>0</v>
      </c>
      <c r="I120" s="317" t="s">
        <v>64</v>
      </c>
      <c r="J120" s="35">
        <v>83790</v>
      </c>
      <c r="K120" s="43">
        <f t="shared" si="11"/>
        <v>8.3789999999999996</v>
      </c>
      <c r="L120" s="53"/>
      <c r="M120" s="34"/>
      <c r="N120" s="49">
        <f t="shared" si="13"/>
        <v>5000</v>
      </c>
      <c r="O120" s="50">
        <v>50000000</v>
      </c>
      <c r="P120" s="24">
        <f t="shared" si="14"/>
        <v>49916210</v>
      </c>
      <c r="Q120" s="24">
        <v>1</v>
      </c>
      <c r="S120" s="96">
        <f t="shared" si="12"/>
        <v>-4991.6210000000001</v>
      </c>
    </row>
    <row r="121" spans="2:19" ht="15.95" customHeight="1">
      <c r="B121" s="33">
        <v>117</v>
      </c>
      <c r="C121" s="318" t="s">
        <v>378</v>
      </c>
      <c r="D121" s="319" t="s">
        <v>379</v>
      </c>
      <c r="E121" s="34"/>
      <c r="F121" s="35"/>
      <c r="G121" s="35"/>
      <c r="H121" s="35"/>
      <c r="I121" s="35"/>
      <c r="J121" s="35"/>
      <c r="K121" s="43">
        <f t="shared" ref="K121:K139" si="15">J121/10000</f>
        <v>0</v>
      </c>
      <c r="L121" s="138" t="s">
        <v>870</v>
      </c>
      <c r="M121" s="34">
        <v>231.21619999999999</v>
      </c>
      <c r="N121" s="49">
        <f t="shared" si="13"/>
        <v>4998</v>
      </c>
      <c r="O121" s="97">
        <v>49980000</v>
      </c>
      <c r="P121" s="24">
        <f t="shared" si="14"/>
        <v>49980000</v>
      </c>
      <c r="Q121" s="24">
        <v>1</v>
      </c>
      <c r="S121" s="96">
        <f t="shared" si="12"/>
        <v>-4998</v>
      </c>
    </row>
    <row r="122" spans="2:19" ht="15.95" customHeight="1">
      <c r="B122" s="33">
        <v>118</v>
      </c>
      <c r="C122" s="315" t="s">
        <v>376</v>
      </c>
      <c r="D122" s="316" t="s">
        <v>377</v>
      </c>
      <c r="E122" s="315" t="s">
        <v>64</v>
      </c>
      <c r="F122" s="35">
        <v>15165540.92</v>
      </c>
      <c r="G122" s="35">
        <v>0</v>
      </c>
      <c r="H122" s="35">
        <v>0</v>
      </c>
      <c r="I122" s="317" t="s">
        <v>64</v>
      </c>
      <c r="J122" s="35">
        <v>15165540.92</v>
      </c>
      <c r="K122" s="43">
        <f t="shared" si="15"/>
        <v>1516.5540920000001</v>
      </c>
      <c r="L122" s="139">
        <v>41635</v>
      </c>
      <c r="M122" s="34">
        <v>72.885000000000005</v>
      </c>
      <c r="N122" s="49">
        <f t="shared" si="13"/>
        <v>1542</v>
      </c>
      <c r="O122" s="50">
        <v>15420000</v>
      </c>
      <c r="P122" s="24">
        <f t="shared" si="14"/>
        <v>254459.08</v>
      </c>
      <c r="Q122" s="24">
        <v>1</v>
      </c>
      <c r="S122" s="96">
        <f t="shared" si="12"/>
        <v>-25.4459079999999</v>
      </c>
    </row>
    <row r="123" spans="2:19" ht="15.95" customHeight="1">
      <c r="B123" s="33">
        <v>119</v>
      </c>
      <c r="C123" s="315" t="s">
        <v>386</v>
      </c>
      <c r="D123" s="316" t="s">
        <v>387</v>
      </c>
      <c r="E123" s="315" t="s">
        <v>64</v>
      </c>
      <c r="F123" s="35">
        <v>18075735.25</v>
      </c>
      <c r="G123" s="35">
        <v>0</v>
      </c>
      <c r="H123" s="35">
        <v>0</v>
      </c>
      <c r="I123" s="317" t="s">
        <v>64</v>
      </c>
      <c r="J123" s="35">
        <v>18075735.25</v>
      </c>
      <c r="K123" s="43">
        <f t="shared" si="15"/>
        <v>1807.573525</v>
      </c>
      <c r="L123" s="140">
        <v>41921</v>
      </c>
      <c r="M123" s="34">
        <v>45.101599999999998</v>
      </c>
      <c r="N123" s="49">
        <f t="shared" si="13"/>
        <v>2000</v>
      </c>
      <c r="O123" s="50">
        <v>20000000</v>
      </c>
      <c r="P123" s="24">
        <f t="shared" si="14"/>
        <v>1924264.75</v>
      </c>
      <c r="Q123" s="24">
        <v>1</v>
      </c>
      <c r="S123" s="96">
        <f t="shared" si="12"/>
        <v>-192.42647500000001</v>
      </c>
    </row>
    <row r="124" spans="2:19" ht="15.95" customHeight="1">
      <c r="B124" s="33">
        <v>120</v>
      </c>
      <c r="C124" s="315" t="s">
        <v>390</v>
      </c>
      <c r="D124" s="316" t="s">
        <v>391</v>
      </c>
      <c r="E124" s="315" t="s">
        <v>64</v>
      </c>
      <c r="F124" s="35">
        <v>1394949.87</v>
      </c>
      <c r="G124" s="35">
        <v>324522</v>
      </c>
      <c r="H124" s="35">
        <v>0</v>
      </c>
      <c r="I124" s="317" t="s">
        <v>64</v>
      </c>
      <c r="J124" s="35">
        <v>1719471.87</v>
      </c>
      <c r="K124" s="43">
        <f t="shared" si="15"/>
        <v>171.94718700000001</v>
      </c>
      <c r="L124" s="141">
        <v>41939</v>
      </c>
      <c r="M124" s="34">
        <v>3.0869</v>
      </c>
      <c r="N124" s="49">
        <f t="shared" si="13"/>
        <v>246</v>
      </c>
      <c r="O124" s="50">
        <v>2460000</v>
      </c>
      <c r="P124" s="24">
        <f t="shared" si="14"/>
        <v>740528.13</v>
      </c>
      <c r="Q124" s="24">
        <v>1</v>
      </c>
      <c r="S124" s="96">
        <f t="shared" si="12"/>
        <v>-74.052813</v>
      </c>
    </row>
    <row r="125" spans="2:19" ht="15.95" customHeight="1">
      <c r="B125" s="33">
        <v>121</v>
      </c>
      <c r="C125" s="315" t="s">
        <v>394</v>
      </c>
      <c r="D125" s="316" t="s">
        <v>395</v>
      </c>
      <c r="E125" s="315" t="s">
        <v>64</v>
      </c>
      <c r="F125" s="35">
        <v>350380.32</v>
      </c>
      <c r="G125" s="35">
        <v>0</v>
      </c>
      <c r="H125" s="35">
        <v>0</v>
      </c>
      <c r="I125" s="317" t="s">
        <v>64</v>
      </c>
      <c r="J125" s="35">
        <v>350380.32</v>
      </c>
      <c r="K125" s="43">
        <f t="shared" si="15"/>
        <v>35.038032000000001</v>
      </c>
      <c r="L125" s="53"/>
      <c r="M125" s="34"/>
      <c r="N125" s="49">
        <f t="shared" si="13"/>
        <v>35</v>
      </c>
      <c r="O125" s="50">
        <v>350000</v>
      </c>
      <c r="P125" s="24">
        <f t="shared" si="14"/>
        <v>-380.32000000000698</v>
      </c>
      <c r="S125" s="96">
        <f t="shared" si="12"/>
        <v>3.8032000000001197E-2</v>
      </c>
    </row>
    <row r="126" spans="2:19" ht="15.95" customHeight="1">
      <c r="B126" s="33">
        <v>122</v>
      </c>
      <c r="C126" s="315" t="s">
        <v>838</v>
      </c>
      <c r="D126" s="316" t="s">
        <v>839</v>
      </c>
      <c r="E126" s="315" t="s">
        <v>159</v>
      </c>
      <c r="F126" s="35">
        <v>0</v>
      </c>
      <c r="G126" s="35">
        <v>665601.6</v>
      </c>
      <c r="H126" s="35">
        <v>0</v>
      </c>
      <c r="I126" s="317" t="s">
        <v>64</v>
      </c>
      <c r="J126" s="35">
        <v>665601.6</v>
      </c>
      <c r="K126" s="43">
        <f t="shared" si="15"/>
        <v>66.560159999999996</v>
      </c>
      <c r="L126" s="142" t="s">
        <v>871</v>
      </c>
      <c r="M126" s="34">
        <v>5.9226000000000001</v>
      </c>
      <c r="N126" s="49">
        <f t="shared" si="13"/>
        <v>66</v>
      </c>
      <c r="O126" s="50">
        <v>660000</v>
      </c>
      <c r="P126" s="24">
        <f t="shared" si="14"/>
        <v>-5601.5999999999804</v>
      </c>
      <c r="S126" s="96">
        <f t="shared" si="12"/>
        <v>0.56015999999999599</v>
      </c>
    </row>
    <row r="127" spans="2:19" ht="15.95" customHeight="1">
      <c r="B127" s="33">
        <v>123</v>
      </c>
      <c r="C127" s="315" t="s">
        <v>414</v>
      </c>
      <c r="D127" s="316" t="s">
        <v>415</v>
      </c>
      <c r="E127" s="315" t="s">
        <v>159</v>
      </c>
      <c r="F127" s="35">
        <v>0</v>
      </c>
      <c r="G127" s="35">
        <v>17487841.780000001</v>
      </c>
      <c r="H127" s="35">
        <v>0</v>
      </c>
      <c r="I127" s="317" t="s">
        <v>64</v>
      </c>
      <c r="J127" s="35">
        <v>17487841.780000001</v>
      </c>
      <c r="K127" s="43">
        <f t="shared" si="15"/>
        <v>1748.7841780000001</v>
      </c>
      <c r="L127" s="143" t="s">
        <v>867</v>
      </c>
      <c r="M127" s="34">
        <v>258.45299999999997</v>
      </c>
      <c r="N127" s="49">
        <f t="shared" si="13"/>
        <v>22199</v>
      </c>
      <c r="O127" s="50">
        <v>221990000</v>
      </c>
      <c r="P127" s="24">
        <f t="shared" si="14"/>
        <v>204502158.22</v>
      </c>
      <c r="Q127" s="24">
        <v>1</v>
      </c>
      <c r="S127" s="96">
        <f t="shared" si="12"/>
        <v>-20450.215821999998</v>
      </c>
    </row>
    <row r="128" spans="2:19" ht="15.95" customHeight="1">
      <c r="B128" s="33">
        <v>124</v>
      </c>
      <c r="C128" s="315" t="s">
        <v>428</v>
      </c>
      <c r="D128" s="316" t="s">
        <v>429</v>
      </c>
      <c r="E128" s="315" t="s">
        <v>64</v>
      </c>
      <c r="F128" s="35">
        <v>289027.90000000002</v>
      </c>
      <c r="G128" s="35">
        <v>0</v>
      </c>
      <c r="H128" s="35">
        <v>0</v>
      </c>
      <c r="I128" s="317" t="s">
        <v>64</v>
      </c>
      <c r="J128" s="35">
        <v>289027.90000000002</v>
      </c>
      <c r="K128" s="43">
        <f t="shared" si="15"/>
        <v>28.90279</v>
      </c>
      <c r="L128" s="53"/>
      <c r="M128" s="34"/>
      <c r="N128" s="49">
        <f t="shared" si="13"/>
        <v>0</v>
      </c>
      <c r="O128" s="50"/>
      <c r="P128" s="24">
        <f t="shared" si="14"/>
        <v>-289027.90000000002</v>
      </c>
      <c r="S128" s="96">
        <f t="shared" si="12"/>
        <v>28.90279</v>
      </c>
    </row>
    <row r="129" spans="2:19" ht="15.95" customHeight="1">
      <c r="B129" s="33">
        <v>125</v>
      </c>
      <c r="C129" s="315" t="s">
        <v>444</v>
      </c>
      <c r="D129" s="316" t="s">
        <v>445</v>
      </c>
      <c r="E129" s="315" t="s">
        <v>159</v>
      </c>
      <c r="F129" s="35">
        <v>0</v>
      </c>
      <c r="G129" s="35">
        <v>2456394.85</v>
      </c>
      <c r="H129" s="35">
        <v>0</v>
      </c>
      <c r="I129" s="317" t="s">
        <v>64</v>
      </c>
      <c r="J129" s="35">
        <v>2456394.85</v>
      </c>
      <c r="K129" s="43">
        <f t="shared" si="15"/>
        <v>245.63948500000001</v>
      </c>
      <c r="L129" s="144" t="s">
        <v>872</v>
      </c>
      <c r="M129" s="34">
        <v>12.08</v>
      </c>
      <c r="N129" s="49">
        <f t="shared" si="13"/>
        <v>268</v>
      </c>
      <c r="O129" s="50">
        <v>2680000</v>
      </c>
      <c r="P129" s="24">
        <f t="shared" si="14"/>
        <v>223605.15</v>
      </c>
      <c r="Q129" s="24">
        <v>1</v>
      </c>
      <c r="S129" s="96">
        <f t="shared" si="12"/>
        <v>-22.360514999999999</v>
      </c>
    </row>
    <row r="130" spans="2:19" ht="15.95" customHeight="1">
      <c r="B130" s="33">
        <v>126</v>
      </c>
      <c r="C130" s="315" t="s">
        <v>450</v>
      </c>
      <c r="D130" s="316" t="s">
        <v>451</v>
      </c>
      <c r="E130" s="315" t="s">
        <v>159</v>
      </c>
      <c r="F130" s="35">
        <v>0</v>
      </c>
      <c r="G130" s="35">
        <v>149029801.22</v>
      </c>
      <c r="H130" s="35">
        <v>0</v>
      </c>
      <c r="I130" s="317" t="s">
        <v>64</v>
      </c>
      <c r="J130" s="35">
        <v>149029801.22</v>
      </c>
      <c r="K130" s="43">
        <f t="shared" si="15"/>
        <v>14902.980122000001</v>
      </c>
      <c r="L130" s="53"/>
      <c r="M130" s="34">
        <v>182.34299999999999</v>
      </c>
      <c r="N130" s="49">
        <f t="shared" si="13"/>
        <v>16687.469854999999</v>
      </c>
      <c r="O130" s="50">
        <v>166874698.55000001</v>
      </c>
      <c r="P130" s="24">
        <f t="shared" si="14"/>
        <v>17844897.329999998</v>
      </c>
      <c r="Q130" s="24">
        <v>1</v>
      </c>
      <c r="S130" s="96">
        <f t="shared" si="12"/>
        <v>-1784.4897329999999</v>
      </c>
    </row>
    <row r="131" spans="2:19" ht="15.95" customHeight="1">
      <c r="B131" s="33">
        <v>127</v>
      </c>
      <c r="C131" s="315" t="s">
        <v>842</v>
      </c>
      <c r="D131" s="316" t="s">
        <v>843</v>
      </c>
      <c r="E131" s="315" t="s">
        <v>159</v>
      </c>
      <c r="F131" s="35">
        <v>0</v>
      </c>
      <c r="G131" s="35">
        <v>949366.88</v>
      </c>
      <c r="H131" s="35">
        <v>0</v>
      </c>
      <c r="I131" s="317" t="s">
        <v>64</v>
      </c>
      <c r="J131" s="35">
        <v>949366.88</v>
      </c>
      <c r="K131" s="43">
        <f t="shared" si="15"/>
        <v>94.936688000000004</v>
      </c>
      <c r="L131" s="145" t="s">
        <v>871</v>
      </c>
      <c r="M131" s="34">
        <v>3.4076249999999999</v>
      </c>
      <c r="N131" s="49">
        <f t="shared" si="13"/>
        <v>0</v>
      </c>
      <c r="O131" s="50"/>
      <c r="P131" s="24">
        <f t="shared" si="14"/>
        <v>-949366.88</v>
      </c>
      <c r="S131" s="96">
        <f t="shared" si="12"/>
        <v>94.936688000000004</v>
      </c>
    </row>
    <row r="132" spans="2:19" ht="15.95" customHeight="1">
      <c r="B132" s="33">
        <v>128</v>
      </c>
      <c r="C132" s="322" t="s">
        <v>844</v>
      </c>
      <c r="D132" s="323" t="s">
        <v>845</v>
      </c>
      <c r="E132" s="34"/>
      <c r="F132" s="35"/>
      <c r="G132" s="35"/>
      <c r="H132" s="35"/>
      <c r="I132" s="35"/>
      <c r="J132" s="35"/>
      <c r="K132" s="43">
        <f t="shared" si="15"/>
        <v>0</v>
      </c>
      <c r="L132" s="146">
        <v>41877</v>
      </c>
      <c r="M132" s="34">
        <v>105.41472</v>
      </c>
      <c r="N132" s="49">
        <f t="shared" si="13"/>
        <v>616.99994000000004</v>
      </c>
      <c r="O132" s="97">
        <v>6169999.4000000004</v>
      </c>
      <c r="P132" s="24">
        <f t="shared" si="14"/>
        <v>6169999.4000000004</v>
      </c>
      <c r="Q132" s="24">
        <v>1</v>
      </c>
      <c r="S132" s="96">
        <f t="shared" si="12"/>
        <v>-616.99994000000004</v>
      </c>
    </row>
    <row r="133" spans="2:19" ht="15.95" customHeight="1">
      <c r="B133" s="33">
        <v>129</v>
      </c>
      <c r="C133" s="315" t="s">
        <v>846</v>
      </c>
      <c r="D133" s="316" t="s">
        <v>847</v>
      </c>
      <c r="E133" s="315" t="s">
        <v>159</v>
      </c>
      <c r="F133" s="35">
        <v>0</v>
      </c>
      <c r="G133" s="35">
        <v>1148210.24</v>
      </c>
      <c r="H133" s="35">
        <v>0</v>
      </c>
      <c r="I133" s="317" t="s">
        <v>64</v>
      </c>
      <c r="J133" s="35">
        <v>1148210.24</v>
      </c>
      <c r="K133" s="43">
        <f t="shared" si="15"/>
        <v>114.82102399999999</v>
      </c>
      <c r="L133" s="147" t="s">
        <v>871</v>
      </c>
      <c r="M133" s="34">
        <v>4.4999700000000002</v>
      </c>
      <c r="N133" s="49">
        <f t="shared" si="13"/>
        <v>115</v>
      </c>
      <c r="O133" s="50">
        <v>1150000</v>
      </c>
      <c r="P133" s="24">
        <f t="shared" si="14"/>
        <v>1789.76000000001</v>
      </c>
      <c r="Q133" s="24">
        <v>1</v>
      </c>
      <c r="S133" s="96">
        <f t="shared" ref="S133:S139" si="16">K133-N133</f>
        <v>-0.17897600000000599</v>
      </c>
    </row>
    <row r="134" spans="2:19" ht="15.95" customHeight="1">
      <c r="B134" s="33">
        <v>130</v>
      </c>
      <c r="C134" s="315" t="s">
        <v>848</v>
      </c>
      <c r="D134" s="321" t="s">
        <v>849</v>
      </c>
      <c r="E134" s="315" t="s">
        <v>159</v>
      </c>
      <c r="F134" s="35">
        <v>0</v>
      </c>
      <c r="G134" s="35">
        <v>1217417.8</v>
      </c>
      <c r="H134" s="35">
        <v>0</v>
      </c>
      <c r="I134" s="317" t="s">
        <v>64</v>
      </c>
      <c r="J134" s="35">
        <v>1217417.8</v>
      </c>
      <c r="K134" s="43">
        <f t="shared" si="15"/>
        <v>121.74178000000001</v>
      </c>
      <c r="L134" s="93" t="s">
        <v>873</v>
      </c>
      <c r="M134" s="34">
        <v>5.0002500000000003</v>
      </c>
      <c r="N134" s="49">
        <f t="shared" si="13"/>
        <v>0</v>
      </c>
      <c r="O134" s="50"/>
      <c r="S134" s="96">
        <f t="shared" si="16"/>
        <v>121.74178000000001</v>
      </c>
    </row>
    <row r="135" spans="2:19" ht="15.95" customHeight="1">
      <c r="B135" s="33">
        <v>131</v>
      </c>
      <c r="C135" s="315" t="s">
        <v>536</v>
      </c>
      <c r="D135" s="325" t="s">
        <v>537</v>
      </c>
      <c r="E135" s="315" t="s">
        <v>159</v>
      </c>
      <c r="F135" s="35">
        <v>0</v>
      </c>
      <c r="G135" s="35">
        <v>19919635.550000001</v>
      </c>
      <c r="H135" s="35">
        <v>0</v>
      </c>
      <c r="I135" s="317" t="s">
        <v>64</v>
      </c>
      <c r="J135" s="35">
        <v>19919635.550000001</v>
      </c>
      <c r="K135" s="43">
        <f t="shared" si="15"/>
        <v>1991.963555</v>
      </c>
      <c r="L135" s="93" t="s">
        <v>874</v>
      </c>
      <c r="M135" s="34">
        <v>90.387749999999997</v>
      </c>
      <c r="N135" s="49">
        <f t="shared" si="13"/>
        <v>0</v>
      </c>
      <c r="O135" s="50"/>
      <c r="S135" s="96">
        <f t="shared" si="16"/>
        <v>1991.963555</v>
      </c>
    </row>
    <row r="136" spans="2:19" ht="15.95" customHeight="1">
      <c r="B136" s="33">
        <v>132</v>
      </c>
      <c r="C136" s="315" t="s">
        <v>542</v>
      </c>
      <c r="D136" s="316" t="s">
        <v>543</v>
      </c>
      <c r="E136" s="315" t="s">
        <v>159</v>
      </c>
      <c r="F136" s="35">
        <v>0</v>
      </c>
      <c r="G136" s="35">
        <v>34122817.869999997</v>
      </c>
      <c r="H136" s="35">
        <v>0</v>
      </c>
      <c r="I136" s="317" t="s">
        <v>64</v>
      </c>
      <c r="J136" s="35">
        <v>34122817.869999997</v>
      </c>
      <c r="K136" s="43">
        <f t="shared" si="15"/>
        <v>3412.2817869999999</v>
      </c>
      <c r="L136" s="53"/>
      <c r="M136" s="34"/>
      <c r="N136" s="49">
        <f t="shared" si="13"/>
        <v>0</v>
      </c>
      <c r="O136" s="50"/>
      <c r="S136" s="96">
        <f t="shared" si="16"/>
        <v>3412.2817869999999</v>
      </c>
    </row>
    <row r="137" spans="2:19" ht="15.95" customHeight="1">
      <c r="B137" s="33">
        <v>133</v>
      </c>
      <c r="C137" s="315" t="s">
        <v>574</v>
      </c>
      <c r="D137" s="325" t="s">
        <v>575</v>
      </c>
      <c r="E137" s="315" t="s">
        <v>159</v>
      </c>
      <c r="F137" s="35">
        <v>0</v>
      </c>
      <c r="G137" s="35">
        <v>2433562.67</v>
      </c>
      <c r="H137" s="35">
        <v>0</v>
      </c>
      <c r="I137" s="317" t="s">
        <v>64</v>
      </c>
      <c r="J137" s="35">
        <v>2433562.67</v>
      </c>
      <c r="K137" s="43">
        <f t="shared" si="15"/>
        <v>243.356267</v>
      </c>
      <c r="L137" s="93" t="s">
        <v>875</v>
      </c>
      <c r="M137" s="34">
        <v>7.9285199999999998</v>
      </c>
      <c r="N137" s="49">
        <f t="shared" si="13"/>
        <v>0</v>
      </c>
      <c r="O137" s="50"/>
      <c r="S137" s="96">
        <f t="shared" si="16"/>
        <v>243.356267</v>
      </c>
    </row>
    <row r="138" spans="2:19" ht="15.95" customHeight="1">
      <c r="B138" s="33">
        <v>134</v>
      </c>
      <c r="C138" s="315" t="s">
        <v>590</v>
      </c>
      <c r="D138" s="316" t="s">
        <v>591</v>
      </c>
      <c r="E138" s="315" t="s">
        <v>159</v>
      </c>
      <c r="F138" s="35">
        <v>0</v>
      </c>
      <c r="G138" s="35">
        <v>845601.51</v>
      </c>
      <c r="H138" s="35">
        <v>0</v>
      </c>
      <c r="I138" s="317" t="s">
        <v>64</v>
      </c>
      <c r="J138" s="35">
        <v>845601.51</v>
      </c>
      <c r="K138" s="43">
        <f t="shared" si="15"/>
        <v>84.560151000000005</v>
      </c>
      <c r="L138" s="93" t="s">
        <v>876</v>
      </c>
      <c r="M138" s="34">
        <v>4.4725799999999998</v>
      </c>
      <c r="N138" s="49">
        <f t="shared" si="13"/>
        <v>0</v>
      </c>
      <c r="O138" s="50"/>
      <c r="S138" s="96">
        <f t="shared" si="16"/>
        <v>84.560151000000005</v>
      </c>
    </row>
    <row r="139" spans="2:19" ht="15.95" customHeight="1">
      <c r="B139" s="33">
        <v>135</v>
      </c>
      <c r="C139" s="315" t="s">
        <v>662</v>
      </c>
      <c r="D139" s="316" t="s">
        <v>663</v>
      </c>
      <c r="E139" s="315" t="s">
        <v>64</v>
      </c>
      <c r="F139" s="35">
        <v>123300</v>
      </c>
      <c r="G139" s="35">
        <v>0</v>
      </c>
      <c r="H139" s="35">
        <v>0</v>
      </c>
      <c r="I139" s="317" t="s">
        <v>64</v>
      </c>
      <c r="J139" s="35">
        <v>123300</v>
      </c>
      <c r="K139" s="43">
        <f t="shared" si="15"/>
        <v>12.33</v>
      </c>
      <c r="L139" s="148"/>
      <c r="M139" s="34"/>
      <c r="N139" s="49">
        <f t="shared" si="13"/>
        <v>0</v>
      </c>
      <c r="O139" s="50"/>
      <c r="S139" s="96">
        <f t="shared" si="16"/>
        <v>12.33</v>
      </c>
    </row>
    <row r="140" spans="2:19" ht="15.95" customHeight="1">
      <c r="B140" s="697" t="s">
        <v>53</v>
      </c>
      <c r="C140" s="698"/>
      <c r="D140" s="699"/>
      <c r="E140" s="315" t="s">
        <v>64</v>
      </c>
      <c r="F140" s="35">
        <v>2400687108.5</v>
      </c>
      <c r="G140" s="35">
        <v>928277256.54999995</v>
      </c>
      <c r="H140" s="35">
        <v>224863458.86000001</v>
      </c>
      <c r="I140" s="317" t="s">
        <v>64</v>
      </c>
      <c r="J140" s="35">
        <f>SUM(J5:J139)</f>
        <v>3104100906.1900001</v>
      </c>
      <c r="K140" s="43">
        <f>SUM(K5:K139)</f>
        <v>310410.09061900002</v>
      </c>
      <c r="L140" s="35"/>
      <c r="M140" s="35">
        <f t="shared" ref="M140:S140" si="17">SUM(M5:M139)</f>
        <v>8380.1365150000001</v>
      </c>
      <c r="N140" s="149">
        <f t="shared" si="17"/>
        <v>222099.42667799999</v>
      </c>
      <c r="O140" s="149">
        <f t="shared" si="17"/>
        <v>2220994266.7800002</v>
      </c>
      <c r="P140" s="149">
        <f t="shared" si="17"/>
        <v>-227847689.11000001</v>
      </c>
      <c r="Q140" s="149">
        <f t="shared" si="17"/>
        <v>29</v>
      </c>
      <c r="R140" s="149">
        <f t="shared" si="17"/>
        <v>0</v>
      </c>
      <c r="S140" s="149">
        <f t="shared" si="17"/>
        <v>88310.663940999904</v>
      </c>
    </row>
    <row r="141" spans="2:19" hidden="1"/>
    <row r="142" spans="2:19" hidden="1">
      <c r="J142" s="35">
        <v>3104100906.1900001</v>
      </c>
      <c r="K142" s="43"/>
      <c r="L142" s="148"/>
      <c r="M142" s="35"/>
      <c r="N142" s="149"/>
      <c r="O142" s="35">
        <v>2220994266.8800001</v>
      </c>
    </row>
    <row r="143" spans="2:19" ht="3.95" customHeight="1"/>
  </sheetData>
  <autoFilter ref="P2:P143"/>
  <mergeCells count="5">
    <mergeCell ref="B1:D1"/>
    <mergeCell ref="B2:S2"/>
    <mergeCell ref="L3:S3"/>
    <mergeCell ref="B140:D140"/>
    <mergeCell ref="M87:M91"/>
  </mergeCells>
  <phoneticPr fontId="42" type="noConversion"/>
  <printOptions gridLines="1"/>
  <pageMargins left="0.55000000000000004" right="0.15625" top="0.35416666666666702" bottom="7.7777777777777807E-2" header="0.51180555555555596" footer="0.196527777777778"/>
  <pageSetup paperSize="9" scale="98" orientation="portrait" r:id="rId1"/>
  <headerFooter alignWithMargins="0"/>
  <rowBreaks count="2" manualBreakCount="2">
    <brk id="53" max="16383" man="1"/>
    <brk id="97" max="16383" man="1"/>
  </rowBreaks>
</worksheet>
</file>

<file path=xl/worksheets/sheet2.xml><?xml version="1.0" encoding="utf-8"?>
<worksheet xmlns="http://schemas.openxmlformats.org/spreadsheetml/2006/main" xmlns:r="http://schemas.openxmlformats.org/officeDocument/2006/relationships">
  <sheetPr>
    <tabColor rgb="FFFFC000"/>
  </sheetPr>
  <dimension ref="A1:K33"/>
  <sheetViews>
    <sheetView zoomScaleSheetLayoutView="80" workbookViewId="0">
      <selection activeCell="B15" sqref="B15"/>
    </sheetView>
  </sheetViews>
  <sheetFormatPr defaultColWidth="9" defaultRowHeight="13.5"/>
  <cols>
    <col min="1" max="1" width="11" style="282" customWidth="1"/>
    <col min="2" max="2" width="29.5" style="283" customWidth="1"/>
    <col min="4" max="4" width="12.625" customWidth="1"/>
    <col min="5" max="5" width="9" style="284"/>
    <col min="6" max="6" width="12.875" style="284" customWidth="1"/>
    <col min="7" max="7" width="9" style="285"/>
    <col min="8" max="8" width="11.375" style="285" customWidth="1"/>
    <col min="9" max="9" width="26.75" customWidth="1"/>
    <col min="10" max="10" width="7.875" customWidth="1"/>
  </cols>
  <sheetData>
    <row r="1" spans="1:11" ht="14.25">
      <c r="A1" s="586" t="s">
        <v>8</v>
      </c>
      <c r="B1" s="586"/>
    </row>
    <row r="2" spans="1:11" ht="21" customHeight="1">
      <c r="A2" s="587" t="s">
        <v>901</v>
      </c>
      <c r="B2" s="587"/>
      <c r="C2" s="587"/>
      <c r="D2" s="587"/>
      <c r="E2" s="587"/>
      <c r="F2" s="587"/>
      <c r="G2" s="587"/>
      <c r="H2" s="587"/>
      <c r="I2" s="587"/>
    </row>
    <row r="3" spans="1:11" ht="15" customHeight="1">
      <c r="A3" s="588"/>
      <c r="B3" s="588"/>
      <c r="G3" s="589"/>
      <c r="H3" s="589"/>
      <c r="I3" s="287" t="s">
        <v>9</v>
      </c>
    </row>
    <row r="4" spans="1:11" ht="20.100000000000001" customHeight="1">
      <c r="A4" s="326" t="s">
        <v>902</v>
      </c>
      <c r="B4" s="326" t="s">
        <v>903</v>
      </c>
      <c r="C4" s="535" t="s">
        <v>904</v>
      </c>
      <c r="D4" s="535"/>
      <c r="E4" s="535"/>
      <c r="F4" s="535"/>
      <c r="G4" s="535"/>
      <c r="H4" s="535"/>
      <c r="I4" s="327" t="s">
        <v>905</v>
      </c>
    </row>
    <row r="5" spans="1:11" s="281" customFormat="1" ht="20.100000000000001" customHeight="1">
      <c r="A5" s="566" t="s">
        <v>906</v>
      </c>
      <c r="B5" s="567" t="s">
        <v>907</v>
      </c>
      <c r="C5" s="583" t="s">
        <v>908</v>
      </c>
      <c r="D5" s="583"/>
      <c r="E5" s="584" t="s">
        <v>909</v>
      </c>
      <c r="F5" s="584"/>
      <c r="G5" s="577" t="s">
        <v>910</v>
      </c>
      <c r="H5" s="577"/>
      <c r="I5" s="328"/>
    </row>
    <row r="6" spans="1:11" s="281" customFormat="1" ht="20.100000000000001" customHeight="1">
      <c r="A6" s="566"/>
      <c r="B6" s="567"/>
      <c r="C6" s="583">
        <v>18</v>
      </c>
      <c r="D6" s="583"/>
      <c r="E6" s="584">
        <v>15</v>
      </c>
      <c r="F6" s="584"/>
      <c r="G6" s="585">
        <f>E6/C6</f>
        <v>0.83333333333333304</v>
      </c>
      <c r="H6" s="585"/>
      <c r="I6" s="328"/>
    </row>
    <row r="7" spans="1:11" s="281" customFormat="1" ht="20.100000000000001" customHeight="1">
      <c r="A7" s="328" t="s">
        <v>911</v>
      </c>
      <c r="B7" s="329" t="s">
        <v>912</v>
      </c>
      <c r="C7" s="583" t="s">
        <v>913</v>
      </c>
      <c r="D7" s="583"/>
      <c r="E7" s="584" t="s">
        <v>914</v>
      </c>
      <c r="F7" s="584"/>
      <c r="G7" s="577" t="s">
        <v>915</v>
      </c>
      <c r="H7" s="577"/>
      <c r="I7" s="328"/>
    </row>
    <row r="8" spans="1:11" s="281" customFormat="1" ht="20.100000000000001" customHeight="1">
      <c r="A8" s="328" t="s">
        <v>916</v>
      </c>
      <c r="B8" s="329" t="s">
        <v>917</v>
      </c>
      <c r="C8" s="583">
        <f>C9+C12+C13</f>
        <v>22.84</v>
      </c>
      <c r="D8" s="583"/>
      <c r="E8" s="584">
        <f t="shared" ref="E8:G8" si="0">E9+E12+E13</f>
        <v>16</v>
      </c>
      <c r="F8" s="584"/>
      <c r="G8" s="577">
        <f t="shared" si="0"/>
        <v>16.938697999999999</v>
      </c>
      <c r="H8" s="577"/>
      <c r="I8" s="540" t="s">
        <v>918</v>
      </c>
    </row>
    <row r="9" spans="1:11" s="281" customFormat="1" ht="20.100000000000001" customHeight="1">
      <c r="A9" s="328">
        <v>1</v>
      </c>
      <c r="B9" s="329" t="s">
        <v>919</v>
      </c>
      <c r="C9" s="583">
        <f>SUM(C10:D11)</f>
        <v>21.86</v>
      </c>
      <c r="D9" s="583"/>
      <c r="E9" s="584">
        <f>SUM(E10:F11)</f>
        <v>14</v>
      </c>
      <c r="F9" s="584"/>
      <c r="G9" s="577">
        <f>146496.98/10000</f>
        <v>14.649698000000001</v>
      </c>
      <c r="H9" s="577"/>
      <c r="I9" s="541"/>
      <c r="K9" s="288">
        <f>G8-E8</f>
        <v>0.93869800000000203</v>
      </c>
    </row>
    <row r="10" spans="1:11" s="281" customFormat="1" ht="20.100000000000001" customHeight="1">
      <c r="A10" s="330" t="s">
        <v>12</v>
      </c>
      <c r="B10" s="329" t="s">
        <v>920</v>
      </c>
      <c r="C10" s="583"/>
      <c r="D10" s="583"/>
      <c r="E10" s="584">
        <v>0</v>
      </c>
      <c r="F10" s="584"/>
      <c r="G10" s="577"/>
      <c r="H10" s="577"/>
      <c r="I10" s="541"/>
      <c r="K10" s="289">
        <f>K9/E8</f>
        <v>5.8668625000000099E-2</v>
      </c>
    </row>
    <row r="11" spans="1:11" s="281" customFormat="1" ht="20.100000000000001" customHeight="1">
      <c r="A11" s="330" t="s">
        <v>13</v>
      </c>
      <c r="B11" s="329" t="s">
        <v>921</v>
      </c>
      <c r="C11" s="583">
        <v>21.86</v>
      </c>
      <c r="D11" s="583"/>
      <c r="E11" s="584">
        <v>14</v>
      </c>
      <c r="F11" s="584"/>
      <c r="G11" s="577">
        <f>G9</f>
        <v>14.649698000000001</v>
      </c>
      <c r="H11" s="577"/>
      <c r="I11" s="541"/>
    </row>
    <row r="12" spans="1:11" s="281" customFormat="1" ht="20.100000000000001" customHeight="1">
      <c r="A12" s="328">
        <v>2</v>
      </c>
      <c r="B12" s="329" t="s">
        <v>922</v>
      </c>
      <c r="C12" s="583">
        <v>0</v>
      </c>
      <c r="D12" s="583"/>
      <c r="E12" s="584"/>
      <c r="F12" s="584"/>
      <c r="G12" s="577">
        <v>0</v>
      </c>
      <c r="H12" s="577"/>
      <c r="I12" s="541"/>
    </row>
    <row r="13" spans="1:11" s="281" customFormat="1" ht="20.100000000000001" customHeight="1">
      <c r="A13" s="328">
        <v>3</v>
      </c>
      <c r="B13" s="329" t="s">
        <v>923</v>
      </c>
      <c r="C13" s="583">
        <v>0.98</v>
      </c>
      <c r="D13" s="583"/>
      <c r="E13" s="584">
        <v>2</v>
      </c>
      <c r="F13" s="584"/>
      <c r="G13" s="577">
        <v>2.2890000000000001</v>
      </c>
      <c r="H13" s="577"/>
      <c r="I13" s="542"/>
    </row>
    <row r="14" spans="1:11" ht="20.100000000000001" customHeight="1">
      <c r="A14" s="327" t="s">
        <v>924</v>
      </c>
      <c r="B14" s="331" t="s">
        <v>925</v>
      </c>
      <c r="C14" s="548"/>
      <c r="D14" s="548"/>
      <c r="E14" s="581">
        <f>E15+E16+E17</f>
        <v>46.69</v>
      </c>
      <c r="F14" s="549"/>
      <c r="G14" s="581">
        <f>G15+G16+G17</f>
        <v>176.10277300000001</v>
      </c>
      <c r="H14" s="549"/>
      <c r="I14" s="332"/>
    </row>
    <row r="15" spans="1:11" ht="20.100000000000001" customHeight="1">
      <c r="A15" s="327">
        <v>1</v>
      </c>
      <c r="B15" s="331" t="s">
        <v>926</v>
      </c>
      <c r="C15" s="548"/>
      <c r="D15" s="548"/>
      <c r="E15" s="581">
        <f>'1---收支表'!K11</f>
        <v>46.69</v>
      </c>
      <c r="F15" s="581"/>
      <c r="G15" s="577">
        <f>'1---收支表'!M11</f>
        <v>176.10277300000001</v>
      </c>
      <c r="H15" s="582"/>
      <c r="I15" s="333"/>
    </row>
    <row r="16" spans="1:11" ht="20.100000000000001" customHeight="1">
      <c r="A16" s="327">
        <v>2</v>
      </c>
      <c r="B16" s="331"/>
      <c r="C16" s="548"/>
      <c r="D16" s="548"/>
      <c r="E16" s="549"/>
      <c r="F16" s="549"/>
      <c r="G16" s="577"/>
      <c r="H16" s="582"/>
      <c r="I16" s="333"/>
    </row>
    <row r="17" spans="1:9" ht="20.100000000000001" customHeight="1">
      <c r="A17" s="327">
        <v>3</v>
      </c>
      <c r="B17" s="331"/>
      <c r="C17" s="548"/>
      <c r="D17" s="548"/>
      <c r="E17" s="549"/>
      <c r="F17" s="549"/>
      <c r="G17" s="550"/>
      <c r="H17" s="550"/>
      <c r="I17" s="334"/>
    </row>
    <row r="18" spans="1:9" ht="20.100000000000001" customHeight="1">
      <c r="A18" s="327">
        <v>4</v>
      </c>
      <c r="B18" s="331"/>
      <c r="C18" s="548"/>
      <c r="D18" s="548"/>
      <c r="E18" s="549"/>
      <c r="F18" s="549"/>
      <c r="G18" s="550"/>
      <c r="H18" s="550"/>
      <c r="I18" s="335"/>
    </row>
    <row r="19" spans="1:9" ht="20.100000000000001" customHeight="1">
      <c r="A19" s="327" t="s">
        <v>927</v>
      </c>
      <c r="B19" s="331" t="s">
        <v>928</v>
      </c>
      <c r="C19" s="548"/>
      <c r="D19" s="548"/>
      <c r="E19" s="580">
        <f>SUM(E20:F24)</f>
        <v>23.71</v>
      </c>
      <c r="F19" s="549"/>
      <c r="G19" s="580">
        <f>SUM(G20:H24)</f>
        <v>17.059999999999999</v>
      </c>
      <c r="H19" s="549"/>
      <c r="I19" s="335" t="s">
        <v>929</v>
      </c>
    </row>
    <row r="20" spans="1:9" ht="20.100000000000001" customHeight="1">
      <c r="A20" s="327">
        <v>1</v>
      </c>
      <c r="B20" s="331" t="s">
        <v>930</v>
      </c>
      <c r="C20" s="558"/>
      <c r="D20" s="558"/>
      <c r="E20" s="563">
        <v>5</v>
      </c>
      <c r="F20" s="563"/>
      <c r="G20" s="564">
        <f>36545/10000</f>
        <v>3.6545000000000001</v>
      </c>
      <c r="H20" s="564"/>
      <c r="I20" s="335"/>
    </row>
    <row r="21" spans="1:9" ht="20.100000000000001" customHeight="1">
      <c r="A21" s="327">
        <v>2</v>
      </c>
      <c r="B21" s="331" t="s">
        <v>931</v>
      </c>
      <c r="C21" s="558"/>
      <c r="D21" s="558"/>
      <c r="E21" s="563">
        <v>7</v>
      </c>
      <c r="F21" s="563"/>
      <c r="G21" s="564">
        <f>68209.69/10000</f>
        <v>6.8209689999999998</v>
      </c>
      <c r="H21" s="564"/>
      <c r="I21" s="335"/>
    </row>
    <row r="22" spans="1:9" ht="20.100000000000001" customHeight="1">
      <c r="A22" s="327">
        <v>3</v>
      </c>
      <c r="B22" s="331" t="s">
        <v>932</v>
      </c>
      <c r="C22" s="558"/>
      <c r="D22" s="558"/>
      <c r="E22" s="563">
        <v>3</v>
      </c>
      <c r="F22" s="563"/>
      <c r="G22" s="564">
        <f>23248/10000</f>
        <v>2.3248000000000002</v>
      </c>
      <c r="H22" s="564"/>
      <c r="I22" s="335"/>
    </row>
    <row r="23" spans="1:9" ht="20.100000000000001" customHeight="1">
      <c r="A23" s="327">
        <v>4</v>
      </c>
      <c r="B23" s="331" t="s">
        <v>933</v>
      </c>
      <c r="C23" s="552"/>
      <c r="D23" s="553"/>
      <c r="E23" s="554">
        <v>0.8</v>
      </c>
      <c r="F23" s="555"/>
      <c r="G23" s="556">
        <v>0.8</v>
      </c>
      <c r="H23" s="557"/>
      <c r="I23" s="335"/>
    </row>
    <row r="24" spans="1:9" ht="20.100000000000001" customHeight="1">
      <c r="A24" s="327">
        <v>5</v>
      </c>
      <c r="B24" s="331" t="s">
        <v>934</v>
      </c>
      <c r="C24" s="558"/>
      <c r="D24" s="558"/>
      <c r="E24" s="559">
        <v>7.91</v>
      </c>
      <c r="F24" s="560"/>
      <c r="G24" s="561">
        <f>17.06-G20-G21-G22-G23</f>
        <v>3.4597310000000001</v>
      </c>
      <c r="H24" s="562"/>
      <c r="I24" s="335"/>
    </row>
    <row r="25" spans="1:9" ht="20.100000000000001" customHeight="1">
      <c r="A25" s="327" t="s">
        <v>935</v>
      </c>
      <c r="B25" s="331" t="s">
        <v>936</v>
      </c>
      <c r="C25" s="548" t="s">
        <v>14</v>
      </c>
      <c r="D25" s="548"/>
      <c r="E25" s="577">
        <f>59.5+24</f>
        <v>83.5</v>
      </c>
      <c r="F25" s="577"/>
      <c r="G25" s="577">
        <f>E25</f>
        <v>83.5</v>
      </c>
      <c r="H25" s="577"/>
      <c r="I25" s="336" t="s">
        <v>937</v>
      </c>
    </row>
    <row r="26" spans="1:9" ht="20.100000000000001" customHeight="1">
      <c r="A26" s="327" t="s">
        <v>938</v>
      </c>
      <c r="B26" s="337" t="s">
        <v>939</v>
      </c>
      <c r="C26" s="578"/>
      <c r="D26" s="579"/>
      <c r="E26" s="551">
        <f>'1---收支表'!D7</f>
        <v>218.73</v>
      </c>
      <c r="F26" s="551"/>
      <c r="G26" s="551">
        <f>'1---收支表'!F18</f>
        <v>373.86834900000002</v>
      </c>
      <c r="H26" s="551"/>
      <c r="I26" s="543" t="s">
        <v>940</v>
      </c>
    </row>
    <row r="27" spans="1:9" ht="20.100000000000001" customHeight="1">
      <c r="A27" s="327" t="s">
        <v>941</v>
      </c>
      <c r="B27" s="337" t="s">
        <v>942</v>
      </c>
      <c r="C27" s="548" t="s">
        <v>14</v>
      </c>
      <c r="D27" s="548"/>
      <c r="E27" s="549">
        <f>'1---收支表'!K17</f>
        <v>218.73</v>
      </c>
      <c r="F27" s="549"/>
      <c r="G27" s="550">
        <f>'1---收支表'!M17</f>
        <v>368.06087500000001</v>
      </c>
      <c r="H27" s="550"/>
      <c r="I27" s="544"/>
    </row>
    <row r="28" spans="1:9" ht="20.100000000000001" customHeight="1">
      <c r="A28" s="535" t="s">
        <v>943</v>
      </c>
      <c r="B28" s="568" t="s">
        <v>944</v>
      </c>
      <c r="C28" s="571" t="s">
        <v>945</v>
      </c>
      <c r="D28" s="573" t="s">
        <v>946</v>
      </c>
      <c r="E28" s="575" t="s">
        <v>947</v>
      </c>
      <c r="F28" s="549" t="s">
        <v>948</v>
      </c>
      <c r="G28" s="576" t="s">
        <v>949</v>
      </c>
      <c r="H28" s="576" t="s">
        <v>950</v>
      </c>
      <c r="I28" s="545" t="s">
        <v>951</v>
      </c>
    </row>
    <row r="29" spans="1:9" ht="6" customHeight="1">
      <c r="A29" s="535"/>
      <c r="B29" s="569"/>
      <c r="C29" s="572"/>
      <c r="D29" s="574"/>
      <c r="E29" s="575"/>
      <c r="F29" s="549"/>
      <c r="G29" s="576"/>
      <c r="H29" s="576"/>
      <c r="I29" s="546"/>
    </row>
    <row r="30" spans="1:9" ht="20.100000000000001" customHeight="1">
      <c r="A30" s="535"/>
      <c r="B30" s="570"/>
      <c r="C30" s="338"/>
      <c r="D30" s="331"/>
      <c r="E30" s="339"/>
      <c r="F30" s="339"/>
      <c r="G30" s="340"/>
      <c r="H30" s="340"/>
      <c r="I30" s="547"/>
    </row>
    <row r="31" spans="1:9" ht="24" customHeight="1">
      <c r="A31" s="327" t="s">
        <v>952</v>
      </c>
      <c r="B31" s="331" t="s">
        <v>953</v>
      </c>
      <c r="C31" s="565" t="s">
        <v>954</v>
      </c>
      <c r="D31" s="565"/>
      <c r="E31" s="565"/>
      <c r="F31" s="565"/>
      <c r="G31" s="565"/>
      <c r="H31" s="565"/>
      <c r="I31" s="335"/>
    </row>
    <row r="32" spans="1:9">
      <c r="B32" s="286" t="s">
        <v>16</v>
      </c>
    </row>
    <row r="33" spans="2:2">
      <c r="B33" s="286" t="s">
        <v>17</v>
      </c>
    </row>
  </sheetData>
  <mergeCells count="88">
    <mergeCell ref="A1:B1"/>
    <mergeCell ref="A2:I2"/>
    <mergeCell ref="A3:B3"/>
    <mergeCell ref="G3:H3"/>
    <mergeCell ref="C4:H4"/>
    <mergeCell ref="C5:D5"/>
    <mergeCell ref="E5:F5"/>
    <mergeCell ref="G5:H5"/>
    <mergeCell ref="C6:D6"/>
    <mergeCell ref="E6:F6"/>
    <mergeCell ref="G6:H6"/>
    <mergeCell ref="C7:D7"/>
    <mergeCell ref="E7:F7"/>
    <mergeCell ref="G7:H7"/>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22:D22"/>
    <mergeCell ref="E22:F22"/>
    <mergeCell ref="G22:H22"/>
    <mergeCell ref="C19:D19"/>
    <mergeCell ref="E19:F19"/>
    <mergeCell ref="G19:H19"/>
    <mergeCell ref="C20:D20"/>
    <mergeCell ref="E20:F20"/>
    <mergeCell ref="G20:H20"/>
    <mergeCell ref="C31:H31"/>
    <mergeCell ref="A5:A6"/>
    <mergeCell ref="A28:A30"/>
    <mergeCell ref="B5:B6"/>
    <mergeCell ref="B28:B30"/>
    <mergeCell ref="C28:C29"/>
    <mergeCell ref="D28:D29"/>
    <mergeCell ref="E28:E29"/>
    <mergeCell ref="F28:F29"/>
    <mergeCell ref="G28:G29"/>
    <mergeCell ref="H28:H29"/>
    <mergeCell ref="C25:D25"/>
    <mergeCell ref="E25:F25"/>
    <mergeCell ref="G25:H25"/>
    <mergeCell ref="C26:D26"/>
    <mergeCell ref="E26:F26"/>
    <mergeCell ref="I8:I13"/>
    <mergeCell ref="I26:I27"/>
    <mergeCell ref="I28:I30"/>
    <mergeCell ref="C27:D27"/>
    <mergeCell ref="E27:F27"/>
    <mergeCell ref="G27:H27"/>
    <mergeCell ref="G26:H26"/>
    <mergeCell ref="C23:D23"/>
    <mergeCell ref="E23:F23"/>
    <mergeCell ref="G23:H23"/>
    <mergeCell ref="C24:D24"/>
    <mergeCell ref="E24:F24"/>
    <mergeCell ref="G24:H24"/>
    <mergeCell ref="C21:D21"/>
    <mergeCell ref="E21:F21"/>
    <mergeCell ref="G21:H21"/>
  </mergeCells>
  <phoneticPr fontId="42" type="noConversion"/>
  <pageMargins left="1.1416666666666699" right="0.70069444444444495" top="0.15625" bottom="3.8888888888888903E-2" header="0.297916666666667" footer="0.297916666666667"/>
  <pageSetup paperSize="9" scale="90" orientation="landscape"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dimension ref="A1:E27"/>
  <sheetViews>
    <sheetView workbookViewId="0">
      <selection activeCell="D29" sqref="D29"/>
    </sheetView>
  </sheetViews>
  <sheetFormatPr defaultColWidth="9" defaultRowHeight="13.5"/>
  <cols>
    <col min="1" max="1" width="24.875" customWidth="1"/>
    <col min="2" max="2" width="13.75" customWidth="1"/>
    <col min="3" max="3" width="11.75" customWidth="1"/>
    <col min="4" max="4" width="12" customWidth="1"/>
    <col min="5" max="5" width="22.375" customWidth="1"/>
    <col min="6" max="6" width="12.875"/>
  </cols>
  <sheetData>
    <row r="1" spans="1:5" ht="14.25">
      <c r="A1" s="271" t="s">
        <v>18</v>
      </c>
    </row>
    <row r="2" spans="1:5" ht="24" customHeight="1">
      <c r="A2" s="605" t="s">
        <v>19</v>
      </c>
      <c r="B2" s="605"/>
      <c r="C2" s="605"/>
      <c r="D2" s="605"/>
      <c r="E2" s="605"/>
    </row>
    <row r="3" spans="1:5" ht="15.75" customHeight="1">
      <c r="A3" s="606" t="s">
        <v>20</v>
      </c>
      <c r="B3" s="606"/>
      <c r="C3" s="606"/>
      <c r="D3" s="606"/>
      <c r="E3" s="606"/>
    </row>
    <row r="4" spans="1:5" ht="24.95" customHeight="1">
      <c r="A4" s="592" t="s">
        <v>21</v>
      </c>
      <c r="B4" s="607" t="s">
        <v>22</v>
      </c>
      <c r="C4" s="607"/>
      <c r="D4" s="607"/>
      <c r="E4" s="592" t="s">
        <v>10</v>
      </c>
    </row>
    <row r="5" spans="1:5" ht="24.95" customHeight="1">
      <c r="A5" s="592"/>
      <c r="B5" s="273" t="s">
        <v>23</v>
      </c>
      <c r="C5" s="273" t="s">
        <v>24</v>
      </c>
      <c r="D5" s="273" t="s">
        <v>25</v>
      </c>
      <c r="E5" s="592"/>
    </row>
    <row r="6" spans="1:5" ht="24.95" customHeight="1">
      <c r="A6" s="592"/>
      <c r="B6" s="274" t="s">
        <v>26</v>
      </c>
      <c r="C6" s="274" t="s">
        <v>27</v>
      </c>
      <c r="D6" s="274" t="s">
        <v>28</v>
      </c>
      <c r="E6" s="592"/>
    </row>
    <row r="7" spans="1:5" ht="33" customHeight="1">
      <c r="A7" s="275" t="s">
        <v>29</v>
      </c>
      <c r="B7" s="276"/>
      <c r="C7" s="276"/>
      <c r="D7" s="277">
        <v>93.13</v>
      </c>
      <c r="E7" s="593" t="s">
        <v>30</v>
      </c>
    </row>
    <row r="8" spans="1:5" ht="33" customHeight="1">
      <c r="A8" s="278" t="s">
        <v>31</v>
      </c>
      <c r="B8" s="279"/>
      <c r="C8" s="279"/>
      <c r="D8" s="280">
        <v>96.8</v>
      </c>
      <c r="E8" s="593"/>
    </row>
    <row r="9" spans="1:5" ht="33" customHeight="1">
      <c r="A9" s="278" t="s">
        <v>32</v>
      </c>
      <c r="B9" s="279"/>
      <c r="C9" s="279"/>
      <c r="D9" s="280">
        <v>92.93</v>
      </c>
      <c r="E9" s="593"/>
    </row>
    <row r="10" spans="1:5" ht="33" customHeight="1">
      <c r="A10" s="278" t="s">
        <v>33</v>
      </c>
      <c r="B10" s="279"/>
      <c r="C10" s="279"/>
      <c r="D10" s="280">
        <v>93.8</v>
      </c>
      <c r="E10" s="593"/>
    </row>
    <row r="11" spans="1:5" ht="33" customHeight="1">
      <c r="A11" s="278" t="s">
        <v>34</v>
      </c>
      <c r="B11" s="279"/>
      <c r="C11" s="279"/>
      <c r="D11" s="280">
        <v>95.53</v>
      </c>
      <c r="E11" s="593"/>
    </row>
    <row r="12" spans="1:5" ht="33" customHeight="1">
      <c r="A12" s="278" t="s">
        <v>35</v>
      </c>
      <c r="B12" s="279"/>
      <c r="C12" s="279"/>
      <c r="D12" s="280">
        <v>92.13</v>
      </c>
      <c r="E12" s="593"/>
    </row>
    <row r="13" spans="1:5" ht="33" customHeight="1">
      <c r="A13" s="278" t="s">
        <v>36</v>
      </c>
      <c r="B13" s="279"/>
      <c r="C13" s="279"/>
      <c r="D13" s="280">
        <v>96.87</v>
      </c>
      <c r="E13" s="593"/>
    </row>
    <row r="14" spans="1:5" ht="33" customHeight="1">
      <c r="A14" s="278" t="s">
        <v>37</v>
      </c>
      <c r="B14" s="279"/>
      <c r="C14" s="279"/>
      <c r="D14" s="280"/>
      <c r="E14" s="593"/>
    </row>
    <row r="15" spans="1:5" ht="33" customHeight="1">
      <c r="A15" s="272" t="s">
        <v>38</v>
      </c>
      <c r="B15" s="279"/>
      <c r="C15" s="279"/>
      <c r="D15" s="280">
        <v>94.46</v>
      </c>
      <c r="E15" s="594"/>
    </row>
    <row r="16" spans="1:5" ht="30.95" customHeight="1">
      <c r="A16" s="608" t="s">
        <v>39</v>
      </c>
      <c r="B16" s="609"/>
      <c r="C16" s="609"/>
      <c r="D16" s="609"/>
      <c r="E16" s="610"/>
    </row>
    <row r="17" spans="1:5" ht="24.95" customHeight="1">
      <c r="A17" s="611" t="s">
        <v>40</v>
      </c>
      <c r="B17" s="611"/>
      <c r="C17" s="611"/>
      <c r="D17" s="611"/>
      <c r="E17" s="611"/>
    </row>
    <row r="18" spans="1:5" ht="24.95" customHeight="1">
      <c r="A18" s="595" t="s">
        <v>41</v>
      </c>
      <c r="B18" s="595"/>
      <c r="C18" s="595"/>
      <c r="D18" s="595"/>
      <c r="E18" s="595"/>
    </row>
    <row r="19" spans="1:5" ht="24.95" customHeight="1">
      <c r="A19" s="595"/>
      <c r="B19" s="595"/>
      <c r="C19" s="595"/>
      <c r="D19" s="595"/>
      <c r="E19" s="595"/>
    </row>
    <row r="20" spans="1:5" ht="24.95" customHeight="1">
      <c r="A20" s="595"/>
      <c r="B20" s="595"/>
      <c r="C20" s="595"/>
      <c r="D20" s="595"/>
      <c r="E20" s="595"/>
    </row>
    <row r="21" spans="1:5" ht="24.95" customHeight="1">
      <c r="A21" s="595"/>
      <c r="B21" s="595"/>
      <c r="C21" s="595"/>
      <c r="D21" s="595"/>
      <c r="E21" s="595"/>
    </row>
    <row r="22" spans="1:5" ht="24.95" customHeight="1">
      <c r="A22" s="590" t="s">
        <v>42</v>
      </c>
      <c r="B22" s="590"/>
      <c r="C22" s="590"/>
      <c r="D22" s="590"/>
      <c r="E22" s="590"/>
    </row>
    <row r="23" spans="1:5" ht="24.95" customHeight="1">
      <c r="A23" s="596" t="s">
        <v>43</v>
      </c>
      <c r="B23" s="597"/>
      <c r="C23" s="597"/>
      <c r="D23" s="597"/>
      <c r="E23" s="598"/>
    </row>
    <row r="24" spans="1:5" ht="24.95" customHeight="1">
      <c r="A24" s="599"/>
      <c r="B24" s="600"/>
      <c r="C24" s="600"/>
      <c r="D24" s="600"/>
      <c r="E24" s="601"/>
    </row>
    <row r="25" spans="1:5" ht="24.95" customHeight="1">
      <c r="A25" s="599"/>
      <c r="B25" s="600"/>
      <c r="C25" s="600"/>
      <c r="D25" s="600"/>
      <c r="E25" s="601"/>
    </row>
    <row r="26" spans="1:5" ht="3" customHeight="1">
      <c r="A26" s="602"/>
      <c r="B26" s="603"/>
      <c r="C26" s="603"/>
      <c r="D26" s="603"/>
      <c r="E26" s="604"/>
    </row>
    <row r="27" spans="1:5" ht="23.1" customHeight="1">
      <c r="A27" s="13"/>
      <c r="B27" s="13"/>
      <c r="C27" s="14"/>
      <c r="D27" s="591"/>
      <c r="E27" s="591"/>
    </row>
  </sheetData>
  <mergeCells count="12">
    <mergeCell ref="A2:E2"/>
    <mergeCell ref="A3:E3"/>
    <mergeCell ref="B4:D4"/>
    <mergeCell ref="A16:E16"/>
    <mergeCell ref="A17:E17"/>
    <mergeCell ref="A22:E22"/>
    <mergeCell ref="D27:E27"/>
    <mergeCell ref="A4:A6"/>
    <mergeCell ref="E4:E6"/>
    <mergeCell ref="E7:E15"/>
    <mergeCell ref="A18:E21"/>
    <mergeCell ref="A23:E26"/>
  </mergeCells>
  <phoneticPr fontId="42" type="noConversion"/>
  <pageMargins left="0.82638888888888895"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R140"/>
  <sheetViews>
    <sheetView workbookViewId="0">
      <selection activeCell="M136" sqref="M136"/>
    </sheetView>
  </sheetViews>
  <sheetFormatPr defaultColWidth="9" defaultRowHeight="15" customHeight="1"/>
  <cols>
    <col min="1" max="1" width="6" style="16" customWidth="1"/>
    <col min="2" max="2" width="6.75" style="17" customWidth="1"/>
    <col min="3" max="3" width="29.625" style="18" customWidth="1"/>
    <col min="4" max="4" width="6.125" style="17" hidden="1" customWidth="1"/>
    <col min="5" max="5" width="17" style="19" hidden="1" customWidth="1"/>
    <col min="6" max="6" width="12.5" style="19" hidden="1" customWidth="1"/>
    <col min="7" max="7" width="10.125" style="19" hidden="1" customWidth="1"/>
    <col min="8" max="8" width="1.5" style="19" hidden="1" customWidth="1"/>
    <col min="9" max="9" width="1.125" style="19" hidden="1" customWidth="1"/>
    <col min="10" max="10" width="16.25" style="20" customWidth="1"/>
    <col min="11" max="11" width="14.375" style="21" hidden="1" customWidth="1"/>
    <col min="12" max="12" width="11.25" style="17" hidden="1" customWidth="1"/>
    <col min="13" max="13" width="14.5" style="22" customWidth="1"/>
    <col min="14" max="14" width="17.625" style="23" hidden="1" customWidth="1"/>
    <col min="15" max="15" width="15.75" style="24" hidden="1" customWidth="1"/>
    <col min="16" max="17" width="9" style="24" hidden="1" customWidth="1"/>
    <col min="18" max="18" width="19.125" style="25" customWidth="1"/>
    <col min="19" max="261" width="9" style="24"/>
    <col min="262" max="262" width="31.625" style="24" customWidth="1"/>
    <col min="263" max="263" width="9" style="24"/>
    <col min="264" max="268" width="17.125" style="24" customWidth="1"/>
    <col min="269" max="517" width="9" style="24"/>
    <col min="518" max="518" width="31.625" style="24" customWidth="1"/>
    <col min="519" max="519" width="9" style="24"/>
    <col min="520" max="524" width="17.125" style="24" customWidth="1"/>
    <col min="525" max="773" width="9" style="24"/>
    <col min="774" max="774" width="31.625" style="24" customWidth="1"/>
    <col min="775" max="775" width="9" style="24"/>
    <col min="776" max="780" width="17.125" style="24" customWidth="1"/>
    <col min="781" max="1029" width="9" style="24"/>
    <col min="1030" max="1030" width="31.625" style="24" customWidth="1"/>
    <col min="1031" max="1031" width="9" style="24"/>
    <col min="1032" max="1036" width="17.125" style="24" customWidth="1"/>
    <col min="1037" max="1285" width="9" style="24"/>
    <col min="1286" max="1286" width="31.625" style="24" customWidth="1"/>
    <col min="1287" max="1287" width="9" style="24"/>
    <col min="1288" max="1292" width="17.125" style="24" customWidth="1"/>
    <col min="1293" max="1541" width="9" style="24"/>
    <col min="1542" max="1542" width="31.625" style="24" customWidth="1"/>
    <col min="1543" max="1543" width="9" style="24"/>
    <col min="1544" max="1548" width="17.125" style="24" customWidth="1"/>
    <col min="1549" max="1797" width="9" style="24"/>
    <col min="1798" max="1798" width="31.625" style="24" customWidth="1"/>
    <col min="1799" max="1799" width="9" style="24"/>
    <col min="1800" max="1804" width="17.125" style="24" customWidth="1"/>
    <col min="1805" max="2053" width="9" style="24"/>
    <col min="2054" max="2054" width="31.625" style="24" customWidth="1"/>
    <col min="2055" max="2055" width="9" style="24"/>
    <col min="2056" max="2060" width="17.125" style="24" customWidth="1"/>
    <col min="2061" max="2309" width="9" style="24"/>
    <col min="2310" max="2310" width="31.625" style="24" customWidth="1"/>
    <col min="2311" max="2311" width="9" style="24"/>
    <col min="2312" max="2316" width="17.125" style="24" customWidth="1"/>
    <col min="2317" max="2565" width="9" style="24"/>
    <col min="2566" max="2566" width="31.625" style="24" customWidth="1"/>
    <col min="2567" max="2567" width="9" style="24"/>
    <col min="2568" max="2572" width="17.125" style="24" customWidth="1"/>
    <col min="2573" max="2821" width="9" style="24"/>
    <col min="2822" max="2822" width="31.625" style="24" customWidth="1"/>
    <col min="2823" max="2823" width="9" style="24"/>
    <col min="2824" max="2828" width="17.125" style="24" customWidth="1"/>
    <col min="2829" max="3077" width="9" style="24"/>
    <col min="3078" max="3078" width="31.625" style="24" customWidth="1"/>
    <col min="3079" max="3079" width="9" style="24"/>
    <col min="3080" max="3084" width="17.125" style="24" customWidth="1"/>
    <col min="3085" max="3333" width="9" style="24"/>
    <col min="3334" max="3334" width="31.625" style="24" customWidth="1"/>
    <col min="3335" max="3335" width="9" style="24"/>
    <col min="3336" max="3340" width="17.125" style="24" customWidth="1"/>
    <col min="3341" max="3589" width="9" style="24"/>
    <col min="3590" max="3590" width="31.625" style="24" customWidth="1"/>
    <col min="3591" max="3591" width="9" style="24"/>
    <col min="3592" max="3596" width="17.125" style="24" customWidth="1"/>
    <col min="3597" max="3845" width="9" style="24"/>
    <col min="3846" max="3846" width="31.625" style="24" customWidth="1"/>
    <col min="3847" max="3847" width="9" style="24"/>
    <col min="3848" max="3852" width="17.125" style="24" customWidth="1"/>
    <col min="3853" max="4101" width="9" style="24"/>
    <col min="4102" max="4102" width="31.625" style="24" customWidth="1"/>
    <col min="4103" max="4103" width="9" style="24"/>
    <col min="4104" max="4108" width="17.125" style="24" customWidth="1"/>
    <col min="4109" max="4357" width="9" style="24"/>
    <col min="4358" max="4358" width="31.625" style="24" customWidth="1"/>
    <col min="4359" max="4359" width="9" style="24"/>
    <col min="4360" max="4364" width="17.125" style="24" customWidth="1"/>
    <col min="4365" max="4613" width="9" style="24"/>
    <col min="4614" max="4614" width="31.625" style="24" customWidth="1"/>
    <col min="4615" max="4615" width="9" style="24"/>
    <col min="4616" max="4620" width="17.125" style="24" customWidth="1"/>
    <col min="4621" max="4869" width="9" style="24"/>
    <col min="4870" max="4870" width="31.625" style="24" customWidth="1"/>
    <col min="4871" max="4871" width="9" style="24"/>
    <col min="4872" max="4876" width="17.125" style="24" customWidth="1"/>
    <col min="4877" max="5125" width="9" style="24"/>
    <col min="5126" max="5126" width="31.625" style="24" customWidth="1"/>
    <col min="5127" max="5127" width="9" style="24"/>
    <col min="5128" max="5132" width="17.125" style="24" customWidth="1"/>
    <col min="5133" max="5381" width="9" style="24"/>
    <col min="5382" max="5382" width="31.625" style="24" customWidth="1"/>
    <col min="5383" max="5383" width="9" style="24"/>
    <col min="5384" max="5388" width="17.125" style="24" customWidth="1"/>
    <col min="5389" max="5637" width="9" style="24"/>
    <col min="5638" max="5638" width="31.625" style="24" customWidth="1"/>
    <col min="5639" max="5639" width="9" style="24"/>
    <col min="5640" max="5644" width="17.125" style="24" customWidth="1"/>
    <col min="5645" max="5893" width="9" style="24"/>
    <col min="5894" max="5894" width="31.625" style="24" customWidth="1"/>
    <col min="5895" max="5895" width="9" style="24"/>
    <col min="5896" max="5900" width="17.125" style="24" customWidth="1"/>
    <col min="5901" max="6149" width="9" style="24"/>
    <col min="6150" max="6150" width="31.625" style="24" customWidth="1"/>
    <col min="6151" max="6151" width="9" style="24"/>
    <col min="6152" max="6156" width="17.125" style="24" customWidth="1"/>
    <col min="6157" max="6405" width="9" style="24"/>
    <col min="6406" max="6406" width="31.625" style="24" customWidth="1"/>
    <col min="6407" max="6407" width="9" style="24"/>
    <col min="6408" max="6412" width="17.125" style="24" customWidth="1"/>
    <col min="6413" max="6661" width="9" style="24"/>
    <col min="6662" max="6662" width="31.625" style="24" customWidth="1"/>
    <col min="6663" max="6663" width="9" style="24"/>
    <col min="6664" max="6668" width="17.125" style="24" customWidth="1"/>
    <col min="6669" max="6917" width="9" style="24"/>
    <col min="6918" max="6918" width="31.625" style="24" customWidth="1"/>
    <col min="6919" max="6919" width="9" style="24"/>
    <col min="6920" max="6924" width="17.125" style="24" customWidth="1"/>
    <col min="6925" max="7173" width="9" style="24"/>
    <col min="7174" max="7174" width="31.625" style="24" customWidth="1"/>
    <col min="7175" max="7175" width="9" style="24"/>
    <col min="7176" max="7180" width="17.125" style="24" customWidth="1"/>
    <col min="7181" max="7429" width="9" style="24"/>
    <col min="7430" max="7430" width="31.625" style="24" customWidth="1"/>
    <col min="7431" max="7431" width="9" style="24"/>
    <col min="7432" max="7436" width="17.125" style="24" customWidth="1"/>
    <col min="7437" max="7685" width="9" style="24"/>
    <col min="7686" max="7686" width="31.625" style="24" customWidth="1"/>
    <col min="7687" max="7687" width="9" style="24"/>
    <col min="7688" max="7692" width="17.125" style="24" customWidth="1"/>
    <col min="7693" max="7941" width="9" style="24"/>
    <col min="7942" max="7942" width="31.625" style="24" customWidth="1"/>
    <col min="7943" max="7943" width="9" style="24"/>
    <col min="7944" max="7948" width="17.125" style="24" customWidth="1"/>
    <col min="7949" max="8197" width="9" style="24"/>
    <col min="8198" max="8198" width="31.625" style="24" customWidth="1"/>
    <col min="8199" max="8199" width="9" style="24"/>
    <col min="8200" max="8204" width="17.125" style="24" customWidth="1"/>
    <col min="8205" max="8453" width="9" style="24"/>
    <col min="8454" max="8454" width="31.625" style="24" customWidth="1"/>
    <col min="8455" max="8455" width="9" style="24"/>
    <col min="8456" max="8460" width="17.125" style="24" customWidth="1"/>
    <col min="8461" max="8709" width="9" style="24"/>
    <col min="8710" max="8710" width="31.625" style="24" customWidth="1"/>
    <col min="8711" max="8711" width="9" style="24"/>
    <col min="8712" max="8716" width="17.125" style="24" customWidth="1"/>
    <col min="8717" max="8965" width="9" style="24"/>
    <col min="8966" max="8966" width="31.625" style="24" customWidth="1"/>
    <col min="8967" max="8967" width="9" style="24"/>
    <col min="8968" max="8972" width="17.125" style="24" customWidth="1"/>
    <col min="8973" max="9221" width="9" style="24"/>
    <col min="9222" max="9222" width="31.625" style="24" customWidth="1"/>
    <col min="9223" max="9223" width="9" style="24"/>
    <col min="9224" max="9228" width="17.125" style="24" customWidth="1"/>
    <col min="9229" max="9477" width="9" style="24"/>
    <col min="9478" max="9478" width="31.625" style="24" customWidth="1"/>
    <col min="9479" max="9479" width="9" style="24"/>
    <col min="9480" max="9484" width="17.125" style="24" customWidth="1"/>
    <col min="9485" max="9733" width="9" style="24"/>
    <col min="9734" max="9734" width="31.625" style="24" customWidth="1"/>
    <col min="9735" max="9735" width="9" style="24"/>
    <col min="9736" max="9740" width="17.125" style="24" customWidth="1"/>
    <col min="9741" max="9989" width="9" style="24"/>
    <col min="9990" max="9990" width="31.625" style="24" customWidth="1"/>
    <col min="9991" max="9991" width="9" style="24"/>
    <col min="9992" max="9996" width="17.125" style="24" customWidth="1"/>
    <col min="9997" max="10245" width="9" style="24"/>
    <col min="10246" max="10246" width="31.625" style="24" customWidth="1"/>
    <col min="10247" max="10247" width="9" style="24"/>
    <col min="10248" max="10252" width="17.125" style="24" customWidth="1"/>
    <col min="10253" max="10501" width="9" style="24"/>
    <col min="10502" max="10502" width="31.625" style="24" customWidth="1"/>
    <col min="10503" max="10503" width="9" style="24"/>
    <col min="10504" max="10508" width="17.125" style="24" customWidth="1"/>
    <col min="10509" max="10757" width="9" style="24"/>
    <col min="10758" max="10758" width="31.625" style="24" customWidth="1"/>
    <col min="10759" max="10759" width="9" style="24"/>
    <col min="10760" max="10764" width="17.125" style="24" customWidth="1"/>
    <col min="10765" max="11013" width="9" style="24"/>
    <col min="11014" max="11014" width="31.625" style="24" customWidth="1"/>
    <col min="11015" max="11015" width="9" style="24"/>
    <col min="11016" max="11020" width="17.125" style="24" customWidth="1"/>
    <col min="11021" max="11269" width="9" style="24"/>
    <col min="11270" max="11270" width="31.625" style="24" customWidth="1"/>
    <col min="11271" max="11271" width="9" style="24"/>
    <col min="11272" max="11276" width="17.125" style="24" customWidth="1"/>
    <col min="11277" max="11525" width="9" style="24"/>
    <col min="11526" max="11526" width="31.625" style="24" customWidth="1"/>
    <col min="11527" max="11527" width="9" style="24"/>
    <col min="11528" max="11532" width="17.125" style="24" customWidth="1"/>
    <col min="11533" max="11781" width="9" style="24"/>
    <col min="11782" max="11782" width="31.625" style="24" customWidth="1"/>
    <col min="11783" max="11783" width="9" style="24"/>
    <col min="11784" max="11788" width="17.125" style="24" customWidth="1"/>
    <col min="11789" max="12037" width="9" style="24"/>
    <col min="12038" max="12038" width="31.625" style="24" customWidth="1"/>
    <col min="12039" max="12039" width="9" style="24"/>
    <col min="12040" max="12044" width="17.125" style="24" customWidth="1"/>
    <col min="12045" max="12293" width="9" style="24"/>
    <col min="12294" max="12294" width="31.625" style="24" customWidth="1"/>
    <col min="12295" max="12295" width="9" style="24"/>
    <col min="12296" max="12300" width="17.125" style="24" customWidth="1"/>
    <col min="12301" max="12549" width="9" style="24"/>
    <col min="12550" max="12550" width="31.625" style="24" customWidth="1"/>
    <col min="12551" max="12551" width="9" style="24"/>
    <col min="12552" max="12556" width="17.125" style="24" customWidth="1"/>
    <col min="12557" max="12805" width="9" style="24"/>
    <col min="12806" max="12806" width="31.625" style="24" customWidth="1"/>
    <col min="12807" max="12807" width="9" style="24"/>
    <col min="12808" max="12812" width="17.125" style="24" customWidth="1"/>
    <col min="12813" max="13061" width="9" style="24"/>
    <col min="13062" max="13062" width="31.625" style="24" customWidth="1"/>
    <col min="13063" max="13063" width="9" style="24"/>
    <col min="13064" max="13068" width="17.125" style="24" customWidth="1"/>
    <col min="13069" max="13317" width="9" style="24"/>
    <col min="13318" max="13318" width="31.625" style="24" customWidth="1"/>
    <col min="13319" max="13319" width="9" style="24"/>
    <col min="13320" max="13324" width="17.125" style="24" customWidth="1"/>
    <col min="13325" max="13573" width="9" style="24"/>
    <col min="13574" max="13574" width="31.625" style="24" customWidth="1"/>
    <col min="13575" max="13575" width="9" style="24"/>
    <col min="13576" max="13580" width="17.125" style="24" customWidth="1"/>
    <col min="13581" max="13829" width="9" style="24"/>
    <col min="13830" max="13830" width="31.625" style="24" customWidth="1"/>
    <col min="13831" max="13831" width="9" style="24"/>
    <col min="13832" max="13836" width="17.125" style="24" customWidth="1"/>
    <col min="13837" max="14085" width="9" style="24"/>
    <col min="14086" max="14086" width="31.625" style="24" customWidth="1"/>
    <col min="14087" max="14087" width="9" style="24"/>
    <col min="14088" max="14092" width="17.125" style="24" customWidth="1"/>
    <col min="14093" max="14341" width="9" style="24"/>
    <col min="14342" max="14342" width="31.625" style="24" customWidth="1"/>
    <col min="14343" max="14343" width="9" style="24"/>
    <col min="14344" max="14348" width="17.125" style="24" customWidth="1"/>
    <col min="14349" max="14597" width="9" style="24"/>
    <col min="14598" max="14598" width="31.625" style="24" customWidth="1"/>
    <col min="14599" max="14599" width="9" style="24"/>
    <col min="14600" max="14604" width="17.125" style="24" customWidth="1"/>
    <col min="14605" max="14853" width="9" style="24"/>
    <col min="14854" max="14854" width="31.625" style="24" customWidth="1"/>
    <col min="14855" max="14855" width="9" style="24"/>
    <col min="14856" max="14860" width="17.125" style="24" customWidth="1"/>
    <col min="14861" max="15109" width="9" style="24"/>
    <col min="15110" max="15110" width="31.625" style="24" customWidth="1"/>
    <col min="15111" max="15111" width="9" style="24"/>
    <col min="15112" max="15116" width="17.125" style="24" customWidth="1"/>
    <col min="15117" max="15365" width="9" style="24"/>
    <col min="15366" max="15366" width="31.625" style="24" customWidth="1"/>
    <col min="15367" max="15367" width="9" style="24"/>
    <col min="15368" max="15372" width="17.125" style="24" customWidth="1"/>
    <col min="15373" max="15621" width="9" style="24"/>
    <col min="15622" max="15622" width="31.625" style="24" customWidth="1"/>
    <col min="15623" max="15623" width="9" style="24"/>
    <col min="15624" max="15628" width="17.125" style="24" customWidth="1"/>
    <col min="15629" max="15877" width="9" style="24"/>
    <col min="15878" max="15878" width="31.625" style="24" customWidth="1"/>
    <col min="15879" max="15879" width="9" style="24"/>
    <col min="15880" max="15884" width="17.125" style="24" customWidth="1"/>
    <col min="15885" max="16133" width="9" style="24"/>
    <col min="16134" max="16134" width="31.625" style="24" customWidth="1"/>
    <col min="16135" max="16135" width="9" style="24"/>
    <col min="16136" max="16140" width="17.125" style="24" customWidth="1"/>
    <col min="16141" max="16384" width="9" style="24"/>
  </cols>
  <sheetData>
    <row r="1" spans="1:18" s="15" customFormat="1" ht="15" customHeight="1">
      <c r="A1" s="612" t="s">
        <v>18</v>
      </c>
      <c r="B1" s="612"/>
      <c r="C1" s="612"/>
      <c r="D1" s="26"/>
      <c r="E1" s="27"/>
      <c r="F1" s="27"/>
      <c r="G1" s="27"/>
      <c r="H1" s="27"/>
      <c r="I1" s="27"/>
      <c r="J1" s="36"/>
      <c r="K1" s="37"/>
      <c r="L1" s="26"/>
      <c r="R1" s="25"/>
    </row>
    <row r="2" spans="1:18" s="15" customFormat="1" ht="15" customHeight="1">
      <c r="A2" s="613" t="s">
        <v>878</v>
      </c>
      <c r="B2" s="613"/>
      <c r="C2" s="613"/>
      <c r="D2" s="613"/>
      <c r="E2" s="613"/>
      <c r="F2" s="613"/>
      <c r="G2" s="613"/>
      <c r="H2" s="613"/>
      <c r="I2" s="613"/>
      <c r="J2" s="613"/>
      <c r="K2" s="613"/>
      <c r="L2" s="613"/>
      <c r="M2" s="613"/>
      <c r="N2" s="613"/>
      <c r="O2" s="613"/>
      <c r="P2" s="613"/>
      <c r="Q2" s="613"/>
      <c r="R2" s="613"/>
    </row>
    <row r="3" spans="1:18" ht="15" customHeight="1">
      <c r="A3" s="28"/>
      <c r="B3" s="28"/>
      <c r="C3" s="29"/>
      <c r="D3" s="28"/>
      <c r="E3" s="28"/>
      <c r="F3" s="28"/>
      <c r="G3" s="28"/>
      <c r="H3" s="28"/>
      <c r="I3" s="28"/>
      <c r="J3" s="28"/>
      <c r="K3" s="614" t="s">
        <v>9</v>
      </c>
      <c r="L3" s="614"/>
      <c r="M3" s="614"/>
      <c r="N3" s="614"/>
      <c r="O3" s="614"/>
      <c r="P3" s="614"/>
      <c r="Q3" s="614"/>
      <c r="R3" s="614"/>
    </row>
    <row r="4" spans="1:18" ht="15" customHeight="1">
      <c r="A4" s="363" t="s">
        <v>993</v>
      </c>
      <c r="B4" s="364" t="s">
        <v>994</v>
      </c>
      <c r="C4" s="365" t="s">
        <v>995</v>
      </c>
      <c r="D4" s="364" t="s">
        <v>996</v>
      </c>
      <c r="E4" s="366" t="s">
        <v>997</v>
      </c>
      <c r="F4" s="366" t="s">
        <v>998</v>
      </c>
      <c r="G4" s="366" t="s">
        <v>999</v>
      </c>
      <c r="H4" s="366" t="s">
        <v>1000</v>
      </c>
      <c r="I4" s="367" t="s">
        <v>1001</v>
      </c>
      <c r="J4" s="368" t="s">
        <v>1002</v>
      </c>
      <c r="K4" s="369" t="s">
        <v>1003</v>
      </c>
      <c r="L4" s="370" t="s">
        <v>1004</v>
      </c>
      <c r="M4" s="371" t="s">
        <v>1005</v>
      </c>
      <c r="N4" s="372" t="s">
        <v>1006</v>
      </c>
      <c r="O4" s="373"/>
      <c r="P4" s="373"/>
      <c r="Q4" s="373"/>
      <c r="R4" s="374" t="s">
        <v>1007</v>
      </c>
    </row>
    <row r="5" spans="1:18" ht="15" customHeight="1">
      <c r="A5" s="375">
        <v>1</v>
      </c>
      <c r="B5" s="376" t="s">
        <v>669</v>
      </c>
      <c r="C5" s="377" t="s">
        <v>1008</v>
      </c>
      <c r="D5" s="376" t="s">
        <v>1009</v>
      </c>
      <c r="E5" s="378">
        <v>3836779.38</v>
      </c>
      <c r="F5" s="378">
        <v>0</v>
      </c>
      <c r="G5" s="378">
        <v>0</v>
      </c>
      <c r="H5" s="379" t="s">
        <v>1010</v>
      </c>
      <c r="I5" s="378">
        <v>3836779.38</v>
      </c>
      <c r="J5" s="380">
        <f>I5/10000</f>
        <v>383.67793799999998</v>
      </c>
      <c r="K5" s="381">
        <v>37176</v>
      </c>
      <c r="L5" s="382">
        <v>13.3</v>
      </c>
      <c r="M5" s="383">
        <f>N5/10000</f>
        <v>0</v>
      </c>
      <c r="N5" s="384"/>
      <c r="O5" s="385"/>
      <c r="P5" s="385"/>
      <c r="Q5" s="385"/>
      <c r="R5" s="386">
        <f>J5-M5</f>
        <v>383.67793799999998</v>
      </c>
    </row>
    <row r="6" spans="1:18" ht="15" customHeight="1">
      <c r="A6" s="375">
        <v>2</v>
      </c>
      <c r="B6" s="376" t="s">
        <v>672</v>
      </c>
      <c r="C6" s="377" t="s">
        <v>1011</v>
      </c>
      <c r="D6" s="376" t="s">
        <v>1009</v>
      </c>
      <c r="E6" s="378">
        <v>105100</v>
      </c>
      <c r="F6" s="378">
        <v>0</v>
      </c>
      <c r="G6" s="378">
        <v>0</v>
      </c>
      <c r="H6" s="379" t="s">
        <v>1010</v>
      </c>
      <c r="I6" s="378">
        <v>105100</v>
      </c>
      <c r="J6" s="380">
        <f t="shared" ref="J6:J69" si="0">I6/10000</f>
        <v>10.51</v>
      </c>
      <c r="K6" s="387">
        <v>40403</v>
      </c>
      <c r="L6" s="388">
        <v>51.0032</v>
      </c>
      <c r="M6" s="389">
        <f t="shared" ref="M6:M69" si="1">N6/10000</f>
        <v>0</v>
      </c>
      <c r="N6" s="390"/>
      <c r="O6" s="385"/>
      <c r="P6" s="385"/>
      <c r="Q6" s="385"/>
      <c r="R6" s="391">
        <f t="shared" ref="R6:R69" si="2">J6-M6</f>
        <v>10.51</v>
      </c>
    </row>
    <row r="7" spans="1:18" ht="15" customHeight="1">
      <c r="A7" s="375">
        <v>3</v>
      </c>
      <c r="B7" s="376" t="s">
        <v>674</v>
      </c>
      <c r="C7" s="377" t="s">
        <v>1012</v>
      </c>
      <c r="D7" s="376" t="s">
        <v>1009</v>
      </c>
      <c r="E7" s="378">
        <v>19818298.199999999</v>
      </c>
      <c r="F7" s="378">
        <v>0</v>
      </c>
      <c r="G7" s="378">
        <v>0</v>
      </c>
      <c r="H7" s="379" t="s">
        <v>1010</v>
      </c>
      <c r="I7" s="378">
        <v>19818298.199999999</v>
      </c>
      <c r="J7" s="380">
        <f t="shared" si="0"/>
        <v>1981.8298199999999</v>
      </c>
      <c r="K7" s="392">
        <v>40543</v>
      </c>
      <c r="L7" s="388">
        <v>39.130000000000003</v>
      </c>
      <c r="M7" s="389">
        <f t="shared" si="1"/>
        <v>0</v>
      </c>
      <c r="N7" s="390"/>
      <c r="O7" s="385"/>
      <c r="P7" s="385"/>
      <c r="Q7" s="385"/>
      <c r="R7" s="391">
        <f t="shared" si="2"/>
        <v>1981.8298199999999</v>
      </c>
    </row>
    <row r="8" spans="1:18" ht="15" customHeight="1">
      <c r="A8" s="375">
        <v>4</v>
      </c>
      <c r="B8" s="376" t="s">
        <v>676</v>
      </c>
      <c r="C8" s="377" t="s">
        <v>1013</v>
      </c>
      <c r="D8" s="376" t="s">
        <v>1009</v>
      </c>
      <c r="E8" s="378">
        <v>42039546.5</v>
      </c>
      <c r="F8" s="378">
        <v>0</v>
      </c>
      <c r="G8" s="378">
        <v>0</v>
      </c>
      <c r="H8" s="379" t="s">
        <v>1010</v>
      </c>
      <c r="I8" s="378">
        <v>42039546.5</v>
      </c>
      <c r="J8" s="380">
        <f t="shared" si="0"/>
        <v>4203.9546499999997</v>
      </c>
      <c r="K8" s="393">
        <v>40501</v>
      </c>
      <c r="L8" s="388">
        <v>49.408499999999997</v>
      </c>
      <c r="M8" s="389">
        <f t="shared" si="1"/>
        <v>0</v>
      </c>
      <c r="N8" s="390"/>
      <c r="O8" s="385"/>
      <c r="P8" s="385"/>
      <c r="Q8" s="385"/>
      <c r="R8" s="391">
        <f t="shared" si="2"/>
        <v>4203.9546499999997</v>
      </c>
    </row>
    <row r="9" spans="1:18" ht="15" customHeight="1">
      <c r="A9" s="375">
        <v>5</v>
      </c>
      <c r="B9" s="376" t="s">
        <v>678</v>
      </c>
      <c r="C9" s="377" t="s">
        <v>1014</v>
      </c>
      <c r="D9" s="376" t="s">
        <v>1009</v>
      </c>
      <c r="E9" s="378">
        <v>54546.879999999997</v>
      </c>
      <c r="F9" s="378">
        <v>0</v>
      </c>
      <c r="G9" s="378">
        <v>0</v>
      </c>
      <c r="H9" s="379" t="s">
        <v>1010</v>
      </c>
      <c r="I9" s="378">
        <v>54546.879999999997</v>
      </c>
      <c r="J9" s="380">
        <f t="shared" si="0"/>
        <v>5.454688</v>
      </c>
      <c r="K9" s="394"/>
      <c r="L9" s="388"/>
      <c r="M9" s="389">
        <f t="shared" si="1"/>
        <v>0</v>
      </c>
      <c r="N9" s="390"/>
      <c r="O9" s="385"/>
      <c r="P9" s="385"/>
      <c r="Q9" s="385"/>
      <c r="R9" s="391">
        <f t="shared" si="2"/>
        <v>5.454688</v>
      </c>
    </row>
    <row r="10" spans="1:18" ht="15" customHeight="1">
      <c r="A10" s="375">
        <v>6</v>
      </c>
      <c r="B10" s="376" t="s">
        <v>682</v>
      </c>
      <c r="C10" s="377" t="s">
        <v>1015</v>
      </c>
      <c r="D10" s="376" t="s">
        <v>1009</v>
      </c>
      <c r="E10" s="378">
        <v>151000</v>
      </c>
      <c r="F10" s="378">
        <v>0</v>
      </c>
      <c r="G10" s="378">
        <v>0</v>
      </c>
      <c r="H10" s="379" t="s">
        <v>1010</v>
      </c>
      <c r="I10" s="378">
        <v>151000</v>
      </c>
      <c r="J10" s="380">
        <f t="shared" si="0"/>
        <v>15.1</v>
      </c>
      <c r="K10" s="394"/>
      <c r="L10" s="388"/>
      <c r="M10" s="389">
        <f t="shared" si="1"/>
        <v>0</v>
      </c>
      <c r="N10" s="390"/>
      <c r="O10" s="385"/>
      <c r="P10" s="385"/>
      <c r="Q10" s="385"/>
      <c r="R10" s="391">
        <f t="shared" si="2"/>
        <v>15.1</v>
      </c>
    </row>
    <row r="11" spans="1:18" ht="15" customHeight="1">
      <c r="A11" s="375">
        <v>7</v>
      </c>
      <c r="B11" s="376" t="s">
        <v>684</v>
      </c>
      <c r="C11" s="395" t="s">
        <v>1016</v>
      </c>
      <c r="D11" s="376" t="s">
        <v>1009</v>
      </c>
      <c r="E11" s="378">
        <v>134401338.88999999</v>
      </c>
      <c r="F11" s="378">
        <v>0</v>
      </c>
      <c r="G11" s="378">
        <v>0</v>
      </c>
      <c r="H11" s="379" t="s">
        <v>1010</v>
      </c>
      <c r="I11" s="378">
        <v>134401338.88999999</v>
      </c>
      <c r="J11" s="380">
        <f t="shared" si="0"/>
        <v>13440.133888999999</v>
      </c>
      <c r="K11" s="394"/>
      <c r="L11" s="388"/>
      <c r="M11" s="389">
        <f t="shared" si="1"/>
        <v>0</v>
      </c>
      <c r="N11" s="390"/>
      <c r="O11" s="385"/>
      <c r="P11" s="385"/>
      <c r="Q11" s="385"/>
      <c r="R11" s="391">
        <f t="shared" si="2"/>
        <v>13440.133888999999</v>
      </c>
    </row>
    <row r="12" spans="1:18" ht="15" customHeight="1">
      <c r="A12" s="375">
        <v>8</v>
      </c>
      <c r="B12" s="376" t="s">
        <v>686</v>
      </c>
      <c r="C12" s="377" t="s">
        <v>1017</v>
      </c>
      <c r="D12" s="376" t="s">
        <v>1009</v>
      </c>
      <c r="E12" s="378">
        <v>6467380.2400000002</v>
      </c>
      <c r="F12" s="378">
        <v>475760</v>
      </c>
      <c r="G12" s="378">
        <v>0</v>
      </c>
      <c r="H12" s="379" t="s">
        <v>1010</v>
      </c>
      <c r="I12" s="378">
        <v>6943140.2400000002</v>
      </c>
      <c r="J12" s="380">
        <f t="shared" si="0"/>
        <v>694.31402400000002</v>
      </c>
      <c r="K12" s="396">
        <v>39234</v>
      </c>
      <c r="L12" s="388">
        <v>27.45</v>
      </c>
      <c r="M12" s="389">
        <f t="shared" si="1"/>
        <v>0</v>
      </c>
      <c r="N12" s="390"/>
      <c r="O12" s="385"/>
      <c r="P12" s="385"/>
      <c r="Q12" s="385"/>
      <c r="R12" s="391">
        <f t="shared" si="2"/>
        <v>694.31402400000002</v>
      </c>
    </row>
    <row r="13" spans="1:18" ht="15" customHeight="1">
      <c r="A13" s="375">
        <v>9</v>
      </c>
      <c r="B13" s="376" t="s">
        <v>688</v>
      </c>
      <c r="C13" s="377" t="s">
        <v>1018</v>
      </c>
      <c r="D13" s="376" t="s">
        <v>1009</v>
      </c>
      <c r="E13" s="378">
        <v>44869</v>
      </c>
      <c r="F13" s="378">
        <v>0</v>
      </c>
      <c r="G13" s="378">
        <v>0</v>
      </c>
      <c r="H13" s="379" t="s">
        <v>1010</v>
      </c>
      <c r="I13" s="378">
        <v>44869</v>
      </c>
      <c r="J13" s="380">
        <f t="shared" si="0"/>
        <v>4.4869000000000003</v>
      </c>
      <c r="K13" s="394"/>
      <c r="L13" s="388"/>
      <c r="M13" s="389">
        <f t="shared" si="1"/>
        <v>0</v>
      </c>
      <c r="N13" s="390"/>
      <c r="O13" s="385"/>
      <c r="P13" s="385"/>
      <c r="Q13" s="385"/>
      <c r="R13" s="391">
        <f t="shared" si="2"/>
        <v>4.4869000000000003</v>
      </c>
    </row>
    <row r="14" spans="1:18" ht="15" customHeight="1">
      <c r="A14" s="375">
        <v>10</v>
      </c>
      <c r="B14" s="376" t="s">
        <v>690</v>
      </c>
      <c r="C14" s="377" t="s">
        <v>1019</v>
      </c>
      <c r="D14" s="376" t="s">
        <v>1009</v>
      </c>
      <c r="E14" s="378">
        <v>3074555.38</v>
      </c>
      <c r="F14" s="378">
        <v>0</v>
      </c>
      <c r="G14" s="378">
        <v>0</v>
      </c>
      <c r="H14" s="379" t="s">
        <v>1010</v>
      </c>
      <c r="I14" s="378">
        <v>3074555.38</v>
      </c>
      <c r="J14" s="380">
        <f t="shared" si="0"/>
        <v>307.45553799999999</v>
      </c>
      <c r="K14" s="394"/>
      <c r="L14" s="388"/>
      <c r="M14" s="389">
        <f t="shared" si="1"/>
        <v>0</v>
      </c>
      <c r="N14" s="390"/>
      <c r="O14" s="385"/>
      <c r="P14" s="385"/>
      <c r="Q14" s="385"/>
      <c r="R14" s="391">
        <f t="shared" si="2"/>
        <v>307.45553799999999</v>
      </c>
    </row>
    <row r="15" spans="1:18" ht="15" customHeight="1">
      <c r="A15" s="375">
        <v>11</v>
      </c>
      <c r="B15" s="376" t="s">
        <v>692</v>
      </c>
      <c r="C15" s="377" t="s">
        <v>1020</v>
      </c>
      <c r="D15" s="376" t="s">
        <v>1009</v>
      </c>
      <c r="E15" s="378">
        <v>22032719.329999998</v>
      </c>
      <c r="F15" s="378">
        <v>0</v>
      </c>
      <c r="G15" s="378">
        <v>0</v>
      </c>
      <c r="H15" s="379" t="s">
        <v>1010</v>
      </c>
      <c r="I15" s="378">
        <v>22032719.329999998</v>
      </c>
      <c r="J15" s="380">
        <f t="shared" si="0"/>
        <v>2203.271933</v>
      </c>
      <c r="K15" s="397">
        <v>39048</v>
      </c>
      <c r="L15" s="388">
        <v>123</v>
      </c>
      <c r="M15" s="389">
        <f t="shared" si="1"/>
        <v>0</v>
      </c>
      <c r="N15" s="390"/>
      <c r="O15" s="385"/>
      <c r="P15" s="385"/>
      <c r="Q15" s="385"/>
      <c r="R15" s="391">
        <f t="shared" si="2"/>
        <v>2203.271933</v>
      </c>
    </row>
    <row r="16" spans="1:18" ht="15" customHeight="1">
      <c r="A16" s="375">
        <v>12</v>
      </c>
      <c r="B16" s="376" t="s">
        <v>694</v>
      </c>
      <c r="C16" s="377" t="s">
        <v>1021</v>
      </c>
      <c r="D16" s="376" t="s">
        <v>1009</v>
      </c>
      <c r="E16" s="378">
        <v>3588976</v>
      </c>
      <c r="F16" s="378">
        <v>0</v>
      </c>
      <c r="G16" s="378">
        <v>0</v>
      </c>
      <c r="H16" s="379" t="s">
        <v>1010</v>
      </c>
      <c r="I16" s="378">
        <v>3588976</v>
      </c>
      <c r="J16" s="380">
        <f t="shared" si="0"/>
        <v>358.89760000000001</v>
      </c>
      <c r="K16" s="394"/>
      <c r="L16" s="388"/>
      <c r="M16" s="389">
        <f t="shared" si="1"/>
        <v>0</v>
      </c>
      <c r="N16" s="390"/>
      <c r="O16" s="385"/>
      <c r="P16" s="385"/>
      <c r="Q16" s="385"/>
      <c r="R16" s="391">
        <f t="shared" si="2"/>
        <v>358.89760000000001</v>
      </c>
    </row>
    <row r="17" spans="1:18" ht="15" customHeight="1">
      <c r="A17" s="375">
        <v>13</v>
      </c>
      <c r="B17" s="376" t="s">
        <v>696</v>
      </c>
      <c r="C17" s="377" t="s">
        <v>1022</v>
      </c>
      <c r="D17" s="376" t="s">
        <v>1009</v>
      </c>
      <c r="E17" s="378">
        <v>299123.5</v>
      </c>
      <c r="F17" s="378">
        <v>0</v>
      </c>
      <c r="G17" s="378">
        <v>0</v>
      </c>
      <c r="H17" s="379" t="s">
        <v>1010</v>
      </c>
      <c r="I17" s="378">
        <v>299123.5</v>
      </c>
      <c r="J17" s="380">
        <f t="shared" si="0"/>
        <v>29.91235</v>
      </c>
      <c r="K17" s="398">
        <v>40781</v>
      </c>
      <c r="L17" s="388">
        <f>190.47-7.53</f>
        <v>182.94</v>
      </c>
      <c r="M17" s="389">
        <f t="shared" si="1"/>
        <v>0</v>
      </c>
      <c r="N17" s="390"/>
      <c r="O17" s="385"/>
      <c r="P17" s="385"/>
      <c r="Q17" s="385"/>
      <c r="R17" s="391">
        <f t="shared" si="2"/>
        <v>29.91235</v>
      </c>
    </row>
    <row r="18" spans="1:18" ht="15" customHeight="1">
      <c r="A18" s="375">
        <v>14</v>
      </c>
      <c r="B18" s="376" t="s">
        <v>698</v>
      </c>
      <c r="C18" s="377" t="s">
        <v>1023</v>
      </c>
      <c r="D18" s="376" t="s">
        <v>1009</v>
      </c>
      <c r="E18" s="378">
        <v>228697</v>
      </c>
      <c r="F18" s="378">
        <v>0</v>
      </c>
      <c r="G18" s="378">
        <v>0</v>
      </c>
      <c r="H18" s="379" t="s">
        <v>1010</v>
      </c>
      <c r="I18" s="378">
        <v>228697</v>
      </c>
      <c r="J18" s="380">
        <f t="shared" si="0"/>
        <v>22.869700000000002</v>
      </c>
      <c r="K18" s="394"/>
      <c r="L18" s="388"/>
      <c r="M18" s="389">
        <f t="shared" si="1"/>
        <v>0</v>
      </c>
      <c r="N18" s="390"/>
      <c r="O18" s="385"/>
      <c r="P18" s="385"/>
      <c r="Q18" s="385"/>
      <c r="R18" s="391">
        <f t="shared" si="2"/>
        <v>22.869700000000002</v>
      </c>
    </row>
    <row r="19" spans="1:18" ht="15" customHeight="1">
      <c r="A19" s="375">
        <v>15</v>
      </c>
      <c r="B19" s="376" t="s">
        <v>700</v>
      </c>
      <c r="C19" s="377" t="s">
        <v>1024</v>
      </c>
      <c r="D19" s="376" t="s">
        <v>1009</v>
      </c>
      <c r="E19" s="378">
        <v>45350059.659999996</v>
      </c>
      <c r="F19" s="378">
        <v>0</v>
      </c>
      <c r="G19" s="378">
        <v>0</v>
      </c>
      <c r="H19" s="379" t="s">
        <v>1010</v>
      </c>
      <c r="I19" s="378">
        <v>45350059.659999996</v>
      </c>
      <c r="J19" s="380">
        <f t="shared" si="0"/>
        <v>4535.0059659999997</v>
      </c>
      <c r="K19" s="399">
        <v>40905</v>
      </c>
      <c r="L19" s="388">
        <v>364.0752</v>
      </c>
      <c r="M19" s="389">
        <f t="shared" si="1"/>
        <v>0</v>
      </c>
      <c r="N19" s="390"/>
      <c r="O19" s="385"/>
      <c r="P19" s="385"/>
      <c r="Q19" s="385"/>
      <c r="R19" s="391">
        <f t="shared" si="2"/>
        <v>4535.0059659999997</v>
      </c>
    </row>
    <row r="20" spans="1:18" ht="15" customHeight="1">
      <c r="A20" s="375">
        <v>16</v>
      </c>
      <c r="B20" s="376" t="s">
        <v>702</v>
      </c>
      <c r="C20" s="377" t="s">
        <v>1025</v>
      </c>
      <c r="D20" s="376" t="s">
        <v>1009</v>
      </c>
      <c r="E20" s="378">
        <v>2368586.81</v>
      </c>
      <c r="F20" s="378">
        <v>0</v>
      </c>
      <c r="G20" s="378">
        <v>0</v>
      </c>
      <c r="H20" s="379" t="s">
        <v>1010</v>
      </c>
      <c r="I20" s="378">
        <v>2368586.81</v>
      </c>
      <c r="J20" s="380">
        <f t="shared" si="0"/>
        <v>236.85868100000002</v>
      </c>
      <c r="K20" s="400">
        <v>38519</v>
      </c>
      <c r="L20" s="388">
        <v>7.53</v>
      </c>
      <c r="M20" s="389">
        <f t="shared" si="1"/>
        <v>0</v>
      </c>
      <c r="N20" s="390"/>
      <c r="O20" s="385"/>
      <c r="P20" s="385"/>
      <c r="Q20" s="385"/>
      <c r="R20" s="391">
        <f t="shared" si="2"/>
        <v>236.85868100000002</v>
      </c>
    </row>
    <row r="21" spans="1:18" ht="15" customHeight="1">
      <c r="A21" s="375">
        <v>17</v>
      </c>
      <c r="B21" s="376" t="s">
        <v>704</v>
      </c>
      <c r="C21" s="377" t="s">
        <v>1026</v>
      </c>
      <c r="D21" s="376" t="s">
        <v>1009</v>
      </c>
      <c r="E21" s="378">
        <v>1137047</v>
      </c>
      <c r="F21" s="378">
        <v>0</v>
      </c>
      <c r="G21" s="378">
        <v>0</v>
      </c>
      <c r="H21" s="379" t="s">
        <v>1010</v>
      </c>
      <c r="I21" s="378">
        <v>1137047</v>
      </c>
      <c r="J21" s="380">
        <f t="shared" si="0"/>
        <v>113.7047</v>
      </c>
      <c r="K21" s="401">
        <v>40403</v>
      </c>
      <c r="L21" s="388">
        <v>28.910900000000002</v>
      </c>
      <c r="M21" s="389">
        <f t="shared" si="1"/>
        <v>0</v>
      </c>
      <c r="N21" s="390"/>
      <c r="O21" s="385"/>
      <c r="P21" s="385"/>
      <c r="Q21" s="385"/>
      <c r="R21" s="391">
        <f t="shared" si="2"/>
        <v>113.7047</v>
      </c>
    </row>
    <row r="22" spans="1:18" ht="15" customHeight="1">
      <c r="A22" s="375">
        <v>18</v>
      </c>
      <c r="B22" s="376" t="s">
        <v>706</v>
      </c>
      <c r="C22" s="377" t="s">
        <v>1027</v>
      </c>
      <c r="D22" s="376" t="s">
        <v>1009</v>
      </c>
      <c r="E22" s="378">
        <v>36839182.130000003</v>
      </c>
      <c r="F22" s="378">
        <v>0</v>
      </c>
      <c r="G22" s="378">
        <v>0</v>
      </c>
      <c r="H22" s="379" t="s">
        <v>1010</v>
      </c>
      <c r="I22" s="378">
        <v>36839182.130000003</v>
      </c>
      <c r="J22" s="380">
        <f t="shared" si="0"/>
        <v>3683.9182130000004</v>
      </c>
      <c r="K22" s="402">
        <v>39479</v>
      </c>
      <c r="L22" s="388">
        <v>153</v>
      </c>
      <c r="M22" s="389">
        <f t="shared" si="1"/>
        <v>0</v>
      </c>
      <c r="N22" s="390"/>
      <c r="O22" s="385"/>
      <c r="P22" s="385"/>
      <c r="Q22" s="385"/>
      <c r="R22" s="391">
        <f t="shared" si="2"/>
        <v>3683.9182130000004</v>
      </c>
    </row>
    <row r="23" spans="1:18" ht="15" customHeight="1">
      <c r="A23" s="375">
        <v>19</v>
      </c>
      <c r="B23" s="376" t="s">
        <v>708</v>
      </c>
      <c r="C23" s="377" t="s">
        <v>1028</v>
      </c>
      <c r="D23" s="376" t="s">
        <v>1009</v>
      </c>
      <c r="E23" s="378">
        <v>2368056</v>
      </c>
      <c r="F23" s="378">
        <v>0</v>
      </c>
      <c r="G23" s="378">
        <v>0</v>
      </c>
      <c r="H23" s="379" t="s">
        <v>1010</v>
      </c>
      <c r="I23" s="378">
        <v>2368056</v>
      </c>
      <c r="J23" s="380">
        <f t="shared" si="0"/>
        <v>236.8056</v>
      </c>
      <c r="K23" s="403">
        <v>39384</v>
      </c>
      <c r="L23" s="388">
        <v>23.162299999999998</v>
      </c>
      <c r="M23" s="389">
        <f t="shared" si="1"/>
        <v>0</v>
      </c>
      <c r="N23" s="390"/>
      <c r="O23" s="385"/>
      <c r="P23" s="385"/>
      <c r="Q23" s="385"/>
      <c r="R23" s="391">
        <f t="shared" si="2"/>
        <v>236.8056</v>
      </c>
    </row>
    <row r="24" spans="1:18" ht="15" customHeight="1">
      <c r="A24" s="375">
        <v>20</v>
      </c>
      <c r="B24" s="376" t="s">
        <v>710</v>
      </c>
      <c r="C24" s="377" t="s">
        <v>1029</v>
      </c>
      <c r="D24" s="376" t="s">
        <v>1009</v>
      </c>
      <c r="E24" s="378">
        <v>1100000</v>
      </c>
      <c r="F24" s="378">
        <v>0</v>
      </c>
      <c r="G24" s="378">
        <v>0</v>
      </c>
      <c r="H24" s="379" t="s">
        <v>1010</v>
      </c>
      <c r="I24" s="378">
        <v>1100000</v>
      </c>
      <c r="J24" s="380">
        <f t="shared" si="0"/>
        <v>110</v>
      </c>
      <c r="K24" s="394"/>
      <c r="L24" s="388"/>
      <c r="M24" s="389">
        <f t="shared" si="1"/>
        <v>0</v>
      </c>
      <c r="N24" s="390"/>
      <c r="O24" s="385"/>
      <c r="P24" s="385"/>
      <c r="Q24" s="385"/>
      <c r="R24" s="391">
        <f t="shared" si="2"/>
        <v>110</v>
      </c>
    </row>
    <row r="25" spans="1:18" ht="15" customHeight="1">
      <c r="A25" s="375">
        <v>21</v>
      </c>
      <c r="B25" s="376" t="s">
        <v>712</v>
      </c>
      <c r="C25" s="377" t="s">
        <v>1030</v>
      </c>
      <c r="D25" s="376" t="s">
        <v>1009</v>
      </c>
      <c r="E25" s="378">
        <v>65975273.520000003</v>
      </c>
      <c r="F25" s="378">
        <v>0</v>
      </c>
      <c r="G25" s="378">
        <v>0</v>
      </c>
      <c r="H25" s="379" t="s">
        <v>1010</v>
      </c>
      <c r="I25" s="378">
        <v>65975273.520000003</v>
      </c>
      <c r="J25" s="380">
        <f t="shared" si="0"/>
        <v>6597.5273520000001</v>
      </c>
      <c r="K25" s="404">
        <v>40543</v>
      </c>
      <c r="L25" s="388">
        <v>241.26</v>
      </c>
      <c r="M25" s="389">
        <f t="shared" si="1"/>
        <v>0</v>
      </c>
      <c r="N25" s="390"/>
      <c r="O25" s="385"/>
      <c r="P25" s="385"/>
      <c r="Q25" s="385"/>
      <c r="R25" s="391">
        <f t="shared" si="2"/>
        <v>6597.5273520000001</v>
      </c>
    </row>
    <row r="26" spans="1:18" ht="15" customHeight="1">
      <c r="A26" s="375">
        <v>22</v>
      </c>
      <c r="B26" s="376" t="s">
        <v>714</v>
      </c>
      <c r="C26" s="395" t="s">
        <v>1031</v>
      </c>
      <c r="D26" s="376" t="s">
        <v>1009</v>
      </c>
      <c r="E26" s="378">
        <v>49922</v>
      </c>
      <c r="F26" s="378">
        <v>0</v>
      </c>
      <c r="G26" s="378">
        <v>0</v>
      </c>
      <c r="H26" s="379" t="s">
        <v>1010</v>
      </c>
      <c r="I26" s="378">
        <v>49922</v>
      </c>
      <c r="J26" s="380">
        <f t="shared" si="0"/>
        <v>4.9922000000000004</v>
      </c>
      <c r="K26" s="405">
        <v>40189</v>
      </c>
      <c r="L26" s="388">
        <v>7.0469999999999997</v>
      </c>
      <c r="M26" s="389">
        <f t="shared" si="1"/>
        <v>0</v>
      </c>
      <c r="N26" s="390"/>
      <c r="O26" s="385"/>
      <c r="P26" s="385"/>
      <c r="Q26" s="385"/>
      <c r="R26" s="391">
        <f t="shared" si="2"/>
        <v>4.9922000000000004</v>
      </c>
    </row>
    <row r="27" spans="1:18" ht="15" customHeight="1">
      <c r="A27" s="375">
        <v>23</v>
      </c>
      <c r="B27" s="376" t="s">
        <v>716</v>
      </c>
      <c r="C27" s="377" t="s">
        <v>1032</v>
      </c>
      <c r="D27" s="376" t="s">
        <v>1009</v>
      </c>
      <c r="E27" s="378">
        <v>3783568.2</v>
      </c>
      <c r="F27" s="378">
        <v>0</v>
      </c>
      <c r="G27" s="378">
        <v>0</v>
      </c>
      <c r="H27" s="379" t="s">
        <v>1010</v>
      </c>
      <c r="I27" s="378">
        <v>3783568.2</v>
      </c>
      <c r="J27" s="380">
        <f t="shared" si="0"/>
        <v>378.35682000000003</v>
      </c>
      <c r="K27" s="406">
        <v>39590</v>
      </c>
      <c r="L27" s="388">
        <v>13.83</v>
      </c>
      <c r="M27" s="389">
        <f t="shared" si="1"/>
        <v>0</v>
      </c>
      <c r="N27" s="390"/>
      <c r="O27" s="385"/>
      <c r="P27" s="385"/>
      <c r="Q27" s="385"/>
      <c r="R27" s="391">
        <f t="shared" si="2"/>
        <v>378.35682000000003</v>
      </c>
    </row>
    <row r="28" spans="1:18" ht="15" customHeight="1">
      <c r="A28" s="375">
        <v>24</v>
      </c>
      <c r="B28" s="376" t="s">
        <v>718</v>
      </c>
      <c r="C28" s="377" t="s">
        <v>1033</v>
      </c>
      <c r="D28" s="376" t="s">
        <v>1009</v>
      </c>
      <c r="E28" s="378">
        <v>147880</v>
      </c>
      <c r="F28" s="378">
        <v>0</v>
      </c>
      <c r="G28" s="378">
        <v>0</v>
      </c>
      <c r="H28" s="379" t="s">
        <v>1010</v>
      </c>
      <c r="I28" s="378">
        <v>147880</v>
      </c>
      <c r="J28" s="380">
        <f t="shared" si="0"/>
        <v>14.788</v>
      </c>
      <c r="K28" s="407">
        <v>39150</v>
      </c>
      <c r="L28" s="388">
        <v>13.5</v>
      </c>
      <c r="M28" s="389">
        <f t="shared" si="1"/>
        <v>0</v>
      </c>
      <c r="N28" s="390"/>
      <c r="O28" s="385"/>
      <c r="P28" s="385"/>
      <c r="Q28" s="385"/>
      <c r="R28" s="391">
        <f t="shared" si="2"/>
        <v>14.788</v>
      </c>
    </row>
    <row r="29" spans="1:18" ht="15" customHeight="1">
      <c r="A29" s="375">
        <v>25</v>
      </c>
      <c r="B29" s="376" t="s">
        <v>720</v>
      </c>
      <c r="C29" s="377" t="s">
        <v>1034</v>
      </c>
      <c r="D29" s="376" t="s">
        <v>1009</v>
      </c>
      <c r="E29" s="378">
        <v>125660</v>
      </c>
      <c r="F29" s="378">
        <v>0</v>
      </c>
      <c r="G29" s="378">
        <v>0</v>
      </c>
      <c r="H29" s="379" t="s">
        <v>1010</v>
      </c>
      <c r="I29" s="378">
        <v>125660</v>
      </c>
      <c r="J29" s="380">
        <f t="shared" si="0"/>
        <v>12.566000000000001</v>
      </c>
      <c r="K29" s="408">
        <v>39001</v>
      </c>
      <c r="L29" s="388">
        <v>4.8499999999999996</v>
      </c>
      <c r="M29" s="389">
        <f t="shared" si="1"/>
        <v>0</v>
      </c>
      <c r="N29" s="390"/>
      <c r="O29" s="385"/>
      <c r="P29" s="385"/>
      <c r="Q29" s="385"/>
      <c r="R29" s="391">
        <f t="shared" si="2"/>
        <v>12.566000000000001</v>
      </c>
    </row>
    <row r="30" spans="1:18" ht="15" customHeight="1">
      <c r="A30" s="375">
        <v>26</v>
      </c>
      <c r="B30" s="376" t="s">
        <v>722</v>
      </c>
      <c r="C30" s="377" t="s">
        <v>1035</v>
      </c>
      <c r="D30" s="376" t="s">
        <v>1009</v>
      </c>
      <c r="E30" s="378">
        <v>1906772</v>
      </c>
      <c r="F30" s="378">
        <v>0</v>
      </c>
      <c r="G30" s="378">
        <v>0</v>
      </c>
      <c r="H30" s="379" t="s">
        <v>1010</v>
      </c>
      <c r="I30" s="378">
        <v>1906772</v>
      </c>
      <c r="J30" s="380">
        <f t="shared" si="0"/>
        <v>190.6772</v>
      </c>
      <c r="K30" s="409">
        <v>41181</v>
      </c>
      <c r="L30" s="388">
        <v>5.0999999999999996</v>
      </c>
      <c r="M30" s="389">
        <f t="shared" si="1"/>
        <v>0</v>
      </c>
      <c r="N30" s="390"/>
      <c r="O30" s="385"/>
      <c r="P30" s="385"/>
      <c r="Q30" s="385"/>
      <c r="R30" s="391">
        <f t="shared" si="2"/>
        <v>190.6772</v>
      </c>
    </row>
    <row r="31" spans="1:18" ht="15" customHeight="1">
      <c r="A31" s="375">
        <v>27</v>
      </c>
      <c r="B31" s="376" t="s">
        <v>724</v>
      </c>
      <c r="C31" s="377" t="s">
        <v>1036</v>
      </c>
      <c r="D31" s="376" t="s">
        <v>1009</v>
      </c>
      <c r="E31" s="378">
        <v>25832705.68</v>
      </c>
      <c r="F31" s="378">
        <v>0</v>
      </c>
      <c r="G31" s="378">
        <v>0</v>
      </c>
      <c r="H31" s="379" t="s">
        <v>1010</v>
      </c>
      <c r="I31" s="378">
        <v>25832705.68</v>
      </c>
      <c r="J31" s="380">
        <f t="shared" si="0"/>
        <v>2583.2705679999999</v>
      </c>
      <c r="K31" s="410">
        <v>39983</v>
      </c>
      <c r="L31" s="388">
        <v>73.973500000000001</v>
      </c>
      <c r="M31" s="389">
        <f t="shared" si="1"/>
        <v>0</v>
      </c>
      <c r="N31" s="390"/>
      <c r="O31" s="385"/>
      <c r="P31" s="385"/>
      <c r="Q31" s="385"/>
      <c r="R31" s="391">
        <f t="shared" si="2"/>
        <v>2583.2705679999999</v>
      </c>
    </row>
    <row r="32" spans="1:18" ht="15" customHeight="1">
      <c r="A32" s="375">
        <v>28</v>
      </c>
      <c r="B32" s="376" t="s">
        <v>726</v>
      </c>
      <c r="C32" s="377" t="s">
        <v>1037</v>
      </c>
      <c r="D32" s="376" t="s">
        <v>1009</v>
      </c>
      <c r="E32" s="378">
        <v>455860</v>
      </c>
      <c r="F32" s="378">
        <v>0</v>
      </c>
      <c r="G32" s="378">
        <v>0</v>
      </c>
      <c r="H32" s="379" t="s">
        <v>1010</v>
      </c>
      <c r="I32" s="378">
        <v>455860</v>
      </c>
      <c r="J32" s="380">
        <f t="shared" si="0"/>
        <v>45.585999999999999</v>
      </c>
      <c r="K32" s="411">
        <v>39150</v>
      </c>
      <c r="L32" s="388">
        <v>46.703000000000003</v>
      </c>
      <c r="M32" s="389">
        <f t="shared" si="1"/>
        <v>0</v>
      </c>
      <c r="N32" s="390"/>
      <c r="O32" s="385"/>
      <c r="P32" s="385"/>
      <c r="Q32" s="385"/>
      <c r="R32" s="391">
        <f t="shared" si="2"/>
        <v>45.585999999999999</v>
      </c>
    </row>
    <row r="33" spans="1:18" ht="15" customHeight="1">
      <c r="A33" s="375">
        <v>29</v>
      </c>
      <c r="B33" s="376" t="s">
        <v>728</v>
      </c>
      <c r="C33" s="377" t="s">
        <v>1038</v>
      </c>
      <c r="D33" s="376" t="s">
        <v>1009</v>
      </c>
      <c r="E33" s="378">
        <v>3621592.48</v>
      </c>
      <c r="F33" s="378">
        <v>0</v>
      </c>
      <c r="G33" s="378">
        <v>0</v>
      </c>
      <c r="H33" s="379" t="s">
        <v>1010</v>
      </c>
      <c r="I33" s="378">
        <v>3621592.48</v>
      </c>
      <c r="J33" s="380">
        <f t="shared" si="0"/>
        <v>362.15924799999999</v>
      </c>
      <c r="K33" s="412">
        <v>39675</v>
      </c>
      <c r="L33" s="388">
        <v>22.14</v>
      </c>
      <c r="M33" s="389">
        <f t="shared" si="1"/>
        <v>0</v>
      </c>
      <c r="N33" s="390"/>
      <c r="O33" s="385"/>
      <c r="P33" s="385"/>
      <c r="Q33" s="385"/>
      <c r="R33" s="391">
        <f t="shared" si="2"/>
        <v>362.15924799999999</v>
      </c>
    </row>
    <row r="34" spans="1:18" ht="15" customHeight="1">
      <c r="A34" s="375">
        <v>30</v>
      </c>
      <c r="B34" s="376" t="s">
        <v>730</v>
      </c>
      <c r="C34" s="377" t="s">
        <v>1039</v>
      </c>
      <c r="D34" s="376" t="s">
        <v>1009</v>
      </c>
      <c r="E34" s="378">
        <v>6070352.2000000002</v>
      </c>
      <c r="F34" s="378">
        <v>0</v>
      </c>
      <c r="G34" s="378">
        <v>0</v>
      </c>
      <c r="H34" s="379" t="s">
        <v>1010</v>
      </c>
      <c r="I34" s="378">
        <v>6070352.2000000002</v>
      </c>
      <c r="J34" s="380">
        <f t="shared" si="0"/>
        <v>607.03521999999998</v>
      </c>
      <c r="K34" s="413">
        <v>40403</v>
      </c>
      <c r="L34" s="388">
        <v>25.345800000000001</v>
      </c>
      <c r="M34" s="389">
        <f t="shared" si="1"/>
        <v>0</v>
      </c>
      <c r="N34" s="390"/>
      <c r="O34" s="385"/>
      <c r="P34" s="385"/>
      <c r="Q34" s="385"/>
      <c r="R34" s="391">
        <f t="shared" si="2"/>
        <v>607.03521999999998</v>
      </c>
    </row>
    <row r="35" spans="1:18" ht="15" customHeight="1">
      <c r="A35" s="375">
        <v>31</v>
      </c>
      <c r="B35" s="376" t="s">
        <v>734</v>
      </c>
      <c r="C35" s="377" t="s">
        <v>1040</v>
      </c>
      <c r="D35" s="376" t="s">
        <v>1009</v>
      </c>
      <c r="E35" s="378">
        <v>2227996</v>
      </c>
      <c r="F35" s="378">
        <v>0</v>
      </c>
      <c r="G35" s="378">
        <v>0</v>
      </c>
      <c r="H35" s="379" t="s">
        <v>1010</v>
      </c>
      <c r="I35" s="378">
        <v>2227996</v>
      </c>
      <c r="J35" s="380">
        <f t="shared" si="0"/>
        <v>222.7996</v>
      </c>
      <c r="K35" s="414">
        <v>39750</v>
      </c>
      <c r="L35" s="388">
        <v>14.86</v>
      </c>
      <c r="M35" s="389">
        <f t="shared" si="1"/>
        <v>0</v>
      </c>
      <c r="N35" s="390"/>
      <c r="O35" s="385"/>
      <c r="P35" s="385"/>
      <c r="Q35" s="385"/>
      <c r="R35" s="391">
        <f t="shared" si="2"/>
        <v>222.7996</v>
      </c>
    </row>
    <row r="36" spans="1:18" ht="15" customHeight="1">
      <c r="A36" s="375">
        <v>32</v>
      </c>
      <c r="B36" s="376" t="s">
        <v>738</v>
      </c>
      <c r="C36" s="395" t="s">
        <v>1041</v>
      </c>
      <c r="D36" s="376" t="s">
        <v>1009</v>
      </c>
      <c r="E36" s="378">
        <v>13767179.1</v>
      </c>
      <c r="F36" s="378">
        <v>0</v>
      </c>
      <c r="G36" s="378">
        <v>0</v>
      </c>
      <c r="H36" s="379" t="s">
        <v>1010</v>
      </c>
      <c r="I36" s="378">
        <v>13767179.1</v>
      </c>
      <c r="J36" s="380">
        <f t="shared" si="0"/>
        <v>1376.7179100000001</v>
      </c>
      <c r="K36" s="415">
        <v>40835</v>
      </c>
      <c r="L36" s="388">
        <v>28.8718</v>
      </c>
      <c r="M36" s="389">
        <f t="shared" si="1"/>
        <v>0</v>
      </c>
      <c r="N36" s="390"/>
      <c r="O36" s="385"/>
      <c r="P36" s="385"/>
      <c r="Q36" s="385"/>
      <c r="R36" s="391">
        <f t="shared" si="2"/>
        <v>1376.7179100000001</v>
      </c>
    </row>
    <row r="37" spans="1:18" ht="15" customHeight="1">
      <c r="A37" s="375">
        <v>33</v>
      </c>
      <c r="B37" s="376" t="s">
        <v>740</v>
      </c>
      <c r="C37" s="377" t="s">
        <v>1042</v>
      </c>
      <c r="D37" s="376" t="s">
        <v>1009</v>
      </c>
      <c r="E37" s="378">
        <v>4321709</v>
      </c>
      <c r="F37" s="378">
        <v>0</v>
      </c>
      <c r="G37" s="378">
        <v>0</v>
      </c>
      <c r="H37" s="379" t="s">
        <v>1010</v>
      </c>
      <c r="I37" s="378">
        <v>4321709</v>
      </c>
      <c r="J37" s="380">
        <f t="shared" si="0"/>
        <v>432.17090000000002</v>
      </c>
      <c r="K37" s="416">
        <v>40403</v>
      </c>
      <c r="L37" s="388">
        <v>33.509900000000002</v>
      </c>
      <c r="M37" s="389">
        <f t="shared" si="1"/>
        <v>0</v>
      </c>
      <c r="N37" s="390"/>
      <c r="O37" s="385"/>
      <c r="P37" s="385"/>
      <c r="Q37" s="385"/>
      <c r="R37" s="391">
        <f t="shared" si="2"/>
        <v>432.17090000000002</v>
      </c>
    </row>
    <row r="38" spans="1:18" ht="15" customHeight="1">
      <c r="A38" s="375">
        <v>34</v>
      </c>
      <c r="B38" s="376" t="s">
        <v>742</v>
      </c>
      <c r="C38" s="377" t="s">
        <v>1043</v>
      </c>
      <c r="D38" s="376" t="s">
        <v>1009</v>
      </c>
      <c r="E38" s="378">
        <v>8315076.7999999998</v>
      </c>
      <c r="F38" s="378">
        <v>0</v>
      </c>
      <c r="G38" s="378">
        <v>0</v>
      </c>
      <c r="H38" s="379" t="s">
        <v>1010</v>
      </c>
      <c r="I38" s="378">
        <v>8315076.7999999998</v>
      </c>
      <c r="J38" s="380">
        <f t="shared" si="0"/>
        <v>831.50767999999994</v>
      </c>
      <c r="K38" s="417">
        <v>40501</v>
      </c>
      <c r="L38" s="388">
        <v>22.656300000000002</v>
      </c>
      <c r="M38" s="389">
        <f t="shared" si="1"/>
        <v>0</v>
      </c>
      <c r="N38" s="390"/>
      <c r="O38" s="385"/>
      <c r="P38" s="385"/>
      <c r="Q38" s="385"/>
      <c r="R38" s="391">
        <f t="shared" si="2"/>
        <v>831.50767999999994</v>
      </c>
    </row>
    <row r="39" spans="1:18" ht="15" customHeight="1">
      <c r="A39" s="375">
        <v>35</v>
      </c>
      <c r="B39" s="376" t="s">
        <v>744</v>
      </c>
      <c r="C39" s="395" t="s">
        <v>1044</v>
      </c>
      <c r="D39" s="376" t="s">
        <v>1009</v>
      </c>
      <c r="E39" s="378">
        <v>1228910</v>
      </c>
      <c r="F39" s="378">
        <v>0</v>
      </c>
      <c r="G39" s="378">
        <v>0</v>
      </c>
      <c r="H39" s="379" t="s">
        <v>1010</v>
      </c>
      <c r="I39" s="378">
        <v>1228910</v>
      </c>
      <c r="J39" s="380">
        <f t="shared" si="0"/>
        <v>122.89100000000001</v>
      </c>
      <c r="K39" s="418">
        <v>39198</v>
      </c>
      <c r="L39" s="388">
        <v>77.400000000000006</v>
      </c>
      <c r="M39" s="389">
        <f t="shared" si="1"/>
        <v>0</v>
      </c>
      <c r="N39" s="390"/>
      <c r="O39" s="385"/>
      <c r="P39" s="385"/>
      <c r="Q39" s="385"/>
      <c r="R39" s="391">
        <f t="shared" si="2"/>
        <v>122.89100000000001</v>
      </c>
    </row>
    <row r="40" spans="1:18" ht="15" customHeight="1">
      <c r="A40" s="375">
        <v>36</v>
      </c>
      <c r="B40" s="376" t="s">
        <v>746</v>
      </c>
      <c r="C40" s="377" t="s">
        <v>1045</v>
      </c>
      <c r="D40" s="376" t="s">
        <v>1009</v>
      </c>
      <c r="E40" s="378">
        <v>11577754</v>
      </c>
      <c r="F40" s="378">
        <v>0</v>
      </c>
      <c r="G40" s="378">
        <v>0</v>
      </c>
      <c r="H40" s="379" t="s">
        <v>1010</v>
      </c>
      <c r="I40" s="378">
        <v>11577754</v>
      </c>
      <c r="J40" s="380">
        <f t="shared" si="0"/>
        <v>1157.7754</v>
      </c>
      <c r="K40" s="419">
        <v>40501</v>
      </c>
      <c r="L40" s="388">
        <v>60.1554</v>
      </c>
      <c r="M40" s="389">
        <f t="shared" si="1"/>
        <v>0</v>
      </c>
      <c r="N40" s="390"/>
      <c r="O40" s="385"/>
      <c r="P40" s="385"/>
      <c r="Q40" s="385"/>
      <c r="R40" s="391">
        <f t="shared" si="2"/>
        <v>1157.7754</v>
      </c>
    </row>
    <row r="41" spans="1:18" ht="15" customHeight="1">
      <c r="A41" s="375">
        <v>37</v>
      </c>
      <c r="B41" s="376" t="s">
        <v>748</v>
      </c>
      <c r="C41" s="377" t="s">
        <v>1046</v>
      </c>
      <c r="D41" s="376" t="s">
        <v>1009</v>
      </c>
      <c r="E41" s="378">
        <v>240467.6</v>
      </c>
      <c r="F41" s="378">
        <v>5000</v>
      </c>
      <c r="G41" s="378">
        <v>0</v>
      </c>
      <c r="H41" s="379" t="s">
        <v>1010</v>
      </c>
      <c r="I41" s="378">
        <v>245467.6</v>
      </c>
      <c r="J41" s="380">
        <f t="shared" si="0"/>
        <v>24.546759999999999</v>
      </c>
      <c r="K41" s="420">
        <v>40543</v>
      </c>
      <c r="L41" s="388">
        <v>1.659</v>
      </c>
      <c r="M41" s="389">
        <f t="shared" si="1"/>
        <v>0</v>
      </c>
      <c r="N41" s="390"/>
      <c r="O41" s="385"/>
      <c r="P41" s="385"/>
      <c r="Q41" s="385"/>
      <c r="R41" s="391">
        <f t="shared" si="2"/>
        <v>24.546759999999999</v>
      </c>
    </row>
    <row r="42" spans="1:18" ht="15" customHeight="1">
      <c r="A42" s="375">
        <v>38</v>
      </c>
      <c r="B42" s="376" t="s">
        <v>750</v>
      </c>
      <c r="C42" s="377" t="s">
        <v>1047</v>
      </c>
      <c r="D42" s="376" t="s">
        <v>1048</v>
      </c>
      <c r="E42" s="378">
        <v>0</v>
      </c>
      <c r="F42" s="378">
        <v>-562</v>
      </c>
      <c r="G42" s="378">
        <v>0</v>
      </c>
      <c r="H42" s="379" t="s">
        <v>1010</v>
      </c>
      <c r="I42" s="421">
        <v>-562</v>
      </c>
      <c r="J42" s="380">
        <f t="shared" si="0"/>
        <v>-5.62E-2</v>
      </c>
      <c r="K42" s="422">
        <v>40543</v>
      </c>
      <c r="L42" s="388">
        <v>3.6002999999999998</v>
      </c>
      <c r="M42" s="389">
        <f t="shared" si="1"/>
        <v>0</v>
      </c>
      <c r="N42" s="390"/>
      <c r="O42" s="385"/>
      <c r="P42" s="385"/>
      <c r="Q42" s="385"/>
      <c r="R42" s="391">
        <f t="shared" si="2"/>
        <v>-5.62E-2</v>
      </c>
    </row>
    <row r="43" spans="1:18" ht="15" customHeight="1">
      <c r="A43" s="375">
        <v>39</v>
      </c>
      <c r="B43" s="376" t="s">
        <v>752</v>
      </c>
      <c r="C43" s="377" t="s">
        <v>1049</v>
      </c>
      <c r="D43" s="376" t="s">
        <v>1009</v>
      </c>
      <c r="E43" s="378">
        <v>1259171.98</v>
      </c>
      <c r="F43" s="378">
        <v>0</v>
      </c>
      <c r="G43" s="378">
        <v>0</v>
      </c>
      <c r="H43" s="379" t="s">
        <v>1010</v>
      </c>
      <c r="I43" s="378">
        <v>1259171.98</v>
      </c>
      <c r="J43" s="380">
        <f t="shared" si="0"/>
        <v>125.917198</v>
      </c>
      <c r="K43" s="394"/>
      <c r="L43" s="388"/>
      <c r="M43" s="389">
        <f t="shared" si="1"/>
        <v>0</v>
      </c>
      <c r="N43" s="390"/>
      <c r="O43" s="385"/>
      <c r="P43" s="385"/>
      <c r="Q43" s="385"/>
      <c r="R43" s="391">
        <f t="shared" si="2"/>
        <v>125.917198</v>
      </c>
    </row>
    <row r="44" spans="1:18" ht="15" customHeight="1">
      <c r="A44" s="375">
        <v>40</v>
      </c>
      <c r="B44" s="376" t="s">
        <v>754</v>
      </c>
      <c r="C44" s="377" t="s">
        <v>1050</v>
      </c>
      <c r="D44" s="376" t="s">
        <v>1009</v>
      </c>
      <c r="E44" s="378">
        <v>617019</v>
      </c>
      <c r="F44" s="378">
        <v>0</v>
      </c>
      <c r="G44" s="378">
        <v>0</v>
      </c>
      <c r="H44" s="379" t="s">
        <v>1010</v>
      </c>
      <c r="I44" s="378">
        <v>617019</v>
      </c>
      <c r="J44" s="380">
        <f t="shared" si="0"/>
        <v>61.701900000000002</v>
      </c>
      <c r="K44" s="394"/>
      <c r="L44" s="388"/>
      <c r="M44" s="389">
        <f t="shared" si="1"/>
        <v>0</v>
      </c>
      <c r="N44" s="390"/>
      <c r="O44" s="385"/>
      <c r="P44" s="385"/>
      <c r="Q44" s="385"/>
      <c r="R44" s="391">
        <f t="shared" si="2"/>
        <v>61.701900000000002</v>
      </c>
    </row>
    <row r="45" spans="1:18" ht="15" customHeight="1">
      <c r="A45" s="375">
        <v>41</v>
      </c>
      <c r="B45" s="376" t="s">
        <v>758</v>
      </c>
      <c r="C45" s="423" t="s">
        <v>1051</v>
      </c>
      <c r="D45" s="376" t="s">
        <v>1009</v>
      </c>
      <c r="E45" s="378">
        <v>77706670.989999995</v>
      </c>
      <c r="F45" s="378">
        <v>0</v>
      </c>
      <c r="G45" s="378">
        <v>0</v>
      </c>
      <c r="H45" s="379" t="s">
        <v>1010</v>
      </c>
      <c r="I45" s="378">
        <v>77706670.989999995</v>
      </c>
      <c r="J45" s="380">
        <f t="shared" si="0"/>
        <v>7770.6670989999993</v>
      </c>
      <c r="K45" s="424">
        <v>40543</v>
      </c>
      <c r="L45" s="388">
        <v>172.11619999999999</v>
      </c>
      <c r="M45" s="389">
        <f t="shared" si="1"/>
        <v>0</v>
      </c>
      <c r="N45" s="390"/>
      <c r="O45" s="385"/>
      <c r="P45" s="385"/>
      <c r="Q45" s="385"/>
      <c r="R45" s="391">
        <f t="shared" si="2"/>
        <v>7770.6670989999993</v>
      </c>
    </row>
    <row r="46" spans="1:18" ht="15" customHeight="1">
      <c r="A46" s="375">
        <v>42</v>
      </c>
      <c r="B46" s="376" t="s">
        <v>760</v>
      </c>
      <c r="C46" s="377" t="s">
        <v>1052</v>
      </c>
      <c r="D46" s="376" t="s">
        <v>1009</v>
      </c>
      <c r="E46" s="378">
        <v>10652211.199999999</v>
      </c>
      <c r="F46" s="378">
        <v>0</v>
      </c>
      <c r="G46" s="378">
        <v>0</v>
      </c>
      <c r="H46" s="379" t="s">
        <v>1010</v>
      </c>
      <c r="I46" s="378">
        <v>10652211.199999999</v>
      </c>
      <c r="J46" s="380">
        <f t="shared" si="0"/>
        <v>1065.2211199999999</v>
      </c>
      <c r="K46" s="425">
        <v>40403</v>
      </c>
      <c r="L46" s="388">
        <v>47.2</v>
      </c>
      <c r="M46" s="389">
        <f t="shared" si="1"/>
        <v>0</v>
      </c>
      <c r="N46" s="390"/>
      <c r="O46" s="385"/>
      <c r="P46" s="385"/>
      <c r="Q46" s="385"/>
      <c r="R46" s="391">
        <f t="shared" si="2"/>
        <v>1065.2211199999999</v>
      </c>
    </row>
    <row r="47" spans="1:18" ht="15" customHeight="1">
      <c r="A47" s="375">
        <v>43</v>
      </c>
      <c r="B47" s="376" t="s">
        <v>762</v>
      </c>
      <c r="C47" s="377" t="s">
        <v>1053</v>
      </c>
      <c r="D47" s="376" t="s">
        <v>1009</v>
      </c>
      <c r="E47" s="378">
        <v>28116</v>
      </c>
      <c r="F47" s="378">
        <v>0</v>
      </c>
      <c r="G47" s="378">
        <v>0</v>
      </c>
      <c r="H47" s="379" t="s">
        <v>1010</v>
      </c>
      <c r="I47" s="378">
        <v>28116</v>
      </c>
      <c r="J47" s="380">
        <f t="shared" si="0"/>
        <v>2.8115999999999999</v>
      </c>
      <c r="K47" s="394"/>
      <c r="L47" s="388"/>
      <c r="M47" s="389">
        <f t="shared" si="1"/>
        <v>0</v>
      </c>
      <c r="N47" s="390"/>
      <c r="O47" s="385"/>
      <c r="P47" s="385"/>
      <c r="Q47" s="385"/>
      <c r="R47" s="391">
        <f t="shared" si="2"/>
        <v>2.8115999999999999</v>
      </c>
    </row>
    <row r="48" spans="1:18" ht="15" customHeight="1">
      <c r="A48" s="375">
        <v>44</v>
      </c>
      <c r="B48" s="376" t="s">
        <v>764</v>
      </c>
      <c r="C48" s="377" t="s">
        <v>1054</v>
      </c>
      <c r="D48" s="376" t="s">
        <v>1009</v>
      </c>
      <c r="E48" s="378">
        <v>5600</v>
      </c>
      <c r="F48" s="378">
        <v>0</v>
      </c>
      <c r="G48" s="378">
        <v>0</v>
      </c>
      <c r="H48" s="379" t="s">
        <v>1010</v>
      </c>
      <c r="I48" s="378">
        <v>5600</v>
      </c>
      <c r="J48" s="380">
        <f t="shared" si="0"/>
        <v>0.56000000000000005</v>
      </c>
      <c r="K48" s="394"/>
      <c r="L48" s="388"/>
      <c r="M48" s="389">
        <f t="shared" si="1"/>
        <v>0</v>
      </c>
      <c r="N48" s="390"/>
      <c r="O48" s="385"/>
      <c r="P48" s="385"/>
      <c r="Q48" s="385"/>
      <c r="R48" s="391">
        <f t="shared" si="2"/>
        <v>0.56000000000000005</v>
      </c>
    </row>
    <row r="49" spans="1:18" ht="15" customHeight="1">
      <c r="A49" s="375">
        <v>45</v>
      </c>
      <c r="B49" s="376" t="s">
        <v>766</v>
      </c>
      <c r="C49" s="377" t="s">
        <v>1055</v>
      </c>
      <c r="D49" s="376" t="s">
        <v>1009</v>
      </c>
      <c r="E49" s="378">
        <v>2500</v>
      </c>
      <c r="F49" s="378">
        <v>0</v>
      </c>
      <c r="G49" s="378">
        <v>0</v>
      </c>
      <c r="H49" s="379" t="s">
        <v>1010</v>
      </c>
      <c r="I49" s="378">
        <v>2500</v>
      </c>
      <c r="J49" s="380">
        <f t="shared" si="0"/>
        <v>0.25</v>
      </c>
      <c r="K49" s="394"/>
      <c r="L49" s="388"/>
      <c r="M49" s="389">
        <f t="shared" si="1"/>
        <v>0</v>
      </c>
      <c r="N49" s="390"/>
      <c r="O49" s="385"/>
      <c r="P49" s="385"/>
      <c r="Q49" s="385"/>
      <c r="R49" s="391">
        <f t="shared" si="2"/>
        <v>0.25</v>
      </c>
    </row>
    <row r="50" spans="1:18" ht="15" customHeight="1">
      <c r="A50" s="375">
        <v>46</v>
      </c>
      <c r="B50" s="376" t="s">
        <v>768</v>
      </c>
      <c r="C50" s="377" t="s">
        <v>1056</v>
      </c>
      <c r="D50" s="376" t="s">
        <v>1009</v>
      </c>
      <c r="E50" s="378">
        <v>18631398.350000001</v>
      </c>
      <c r="F50" s="378">
        <v>0</v>
      </c>
      <c r="G50" s="378">
        <v>0</v>
      </c>
      <c r="H50" s="379" t="s">
        <v>1010</v>
      </c>
      <c r="I50" s="378">
        <v>18631398.350000001</v>
      </c>
      <c r="J50" s="380">
        <f t="shared" si="0"/>
        <v>1863.1398350000002</v>
      </c>
      <c r="K50" s="426">
        <v>40403</v>
      </c>
      <c r="L50" s="388">
        <v>31.495999999999999</v>
      </c>
      <c r="M50" s="389">
        <f t="shared" si="1"/>
        <v>0</v>
      </c>
      <c r="N50" s="390"/>
      <c r="O50" s="385"/>
      <c r="P50" s="385"/>
      <c r="Q50" s="385"/>
      <c r="R50" s="391">
        <f t="shared" si="2"/>
        <v>1863.1398350000002</v>
      </c>
    </row>
    <row r="51" spans="1:18" ht="15" customHeight="1">
      <c r="A51" s="375">
        <v>47</v>
      </c>
      <c r="B51" s="376" t="s">
        <v>770</v>
      </c>
      <c r="C51" s="377" t="s">
        <v>1057</v>
      </c>
      <c r="D51" s="376" t="s">
        <v>1009</v>
      </c>
      <c r="E51" s="378">
        <v>12029786.9</v>
      </c>
      <c r="F51" s="378">
        <v>157002</v>
      </c>
      <c r="G51" s="378">
        <v>0</v>
      </c>
      <c r="H51" s="379" t="s">
        <v>1010</v>
      </c>
      <c r="I51" s="378">
        <v>12186788.9</v>
      </c>
      <c r="J51" s="380">
        <f t="shared" si="0"/>
        <v>1218.6788900000001</v>
      </c>
      <c r="K51" s="427">
        <v>40543</v>
      </c>
      <c r="L51" s="388">
        <v>40.020499999999998</v>
      </c>
      <c r="M51" s="389">
        <f t="shared" si="1"/>
        <v>0</v>
      </c>
      <c r="N51" s="390"/>
      <c r="O51" s="385"/>
      <c r="P51" s="385"/>
      <c r="Q51" s="385"/>
      <c r="R51" s="391">
        <f t="shared" si="2"/>
        <v>1218.6788900000001</v>
      </c>
    </row>
    <row r="52" spans="1:18" ht="15" customHeight="1">
      <c r="A52" s="375">
        <v>48</v>
      </c>
      <c r="B52" s="376" t="s">
        <v>772</v>
      </c>
      <c r="C52" s="377" t="s">
        <v>1058</v>
      </c>
      <c r="D52" s="376" t="s">
        <v>1009</v>
      </c>
      <c r="E52" s="378">
        <v>72400</v>
      </c>
      <c r="F52" s="378">
        <v>0</v>
      </c>
      <c r="G52" s="378">
        <v>0</v>
      </c>
      <c r="H52" s="379" t="s">
        <v>1010</v>
      </c>
      <c r="I52" s="378">
        <v>72400</v>
      </c>
      <c r="J52" s="380">
        <f t="shared" si="0"/>
        <v>7.24</v>
      </c>
      <c r="K52" s="428">
        <v>40189</v>
      </c>
      <c r="L52" s="388">
        <v>7.0259999999999998</v>
      </c>
      <c r="M52" s="389">
        <f t="shared" si="1"/>
        <v>0</v>
      </c>
      <c r="N52" s="390"/>
      <c r="O52" s="385"/>
      <c r="P52" s="385"/>
      <c r="Q52" s="385"/>
      <c r="R52" s="391">
        <f t="shared" si="2"/>
        <v>7.24</v>
      </c>
    </row>
    <row r="53" spans="1:18" ht="15" customHeight="1">
      <c r="A53" s="375">
        <v>49</v>
      </c>
      <c r="B53" s="376" t="s">
        <v>73</v>
      </c>
      <c r="C53" s="377" t="s">
        <v>1059</v>
      </c>
      <c r="D53" s="376" t="s">
        <v>1009</v>
      </c>
      <c r="E53" s="378">
        <v>17401690.309999999</v>
      </c>
      <c r="F53" s="378">
        <v>0</v>
      </c>
      <c r="G53" s="378">
        <v>0</v>
      </c>
      <c r="H53" s="379" t="s">
        <v>1010</v>
      </c>
      <c r="I53" s="378">
        <v>17401690.309999999</v>
      </c>
      <c r="J53" s="380">
        <f t="shared" si="0"/>
        <v>1740.1690309999999</v>
      </c>
      <c r="K53" s="429">
        <v>41921</v>
      </c>
      <c r="L53" s="388">
        <v>59.857900000000001</v>
      </c>
      <c r="M53" s="389">
        <f t="shared" si="1"/>
        <v>3000</v>
      </c>
      <c r="N53" s="390">
        <v>30000000</v>
      </c>
      <c r="O53" s="385">
        <f>N53-I53</f>
        <v>12598309.690000001</v>
      </c>
      <c r="P53" s="385">
        <v>1</v>
      </c>
      <c r="Q53" s="385"/>
      <c r="R53" s="391">
        <f t="shared" si="2"/>
        <v>-1259.8309690000001</v>
      </c>
    </row>
    <row r="54" spans="1:18" ht="15" customHeight="1">
      <c r="A54" s="375">
        <v>50</v>
      </c>
      <c r="B54" s="376" t="s">
        <v>77</v>
      </c>
      <c r="C54" s="377" t="s">
        <v>1060</v>
      </c>
      <c r="D54" s="376" t="s">
        <v>1048</v>
      </c>
      <c r="E54" s="378">
        <v>0</v>
      </c>
      <c r="F54" s="378">
        <v>5700</v>
      </c>
      <c r="G54" s="378">
        <v>0</v>
      </c>
      <c r="H54" s="379" t="s">
        <v>1010</v>
      </c>
      <c r="I54" s="378">
        <v>5700</v>
      </c>
      <c r="J54" s="380">
        <f t="shared" si="0"/>
        <v>0.56999999999999995</v>
      </c>
      <c r="K54" s="430">
        <v>40945</v>
      </c>
      <c r="L54" s="388">
        <v>8.5</v>
      </c>
      <c r="M54" s="389">
        <f t="shared" si="1"/>
        <v>0</v>
      </c>
      <c r="N54" s="390"/>
      <c r="O54" s="385">
        <f t="shared" ref="O54:O117" si="3">N54-I54</f>
        <v>-5700</v>
      </c>
      <c r="P54" s="385"/>
      <c r="Q54" s="385"/>
      <c r="R54" s="391">
        <f t="shared" si="2"/>
        <v>0.56999999999999995</v>
      </c>
    </row>
    <row r="55" spans="1:18" ht="15" customHeight="1">
      <c r="A55" s="375">
        <v>51</v>
      </c>
      <c r="B55" s="376" t="s">
        <v>83</v>
      </c>
      <c r="C55" s="395" t="s">
        <v>1061</v>
      </c>
      <c r="D55" s="376" t="s">
        <v>1009</v>
      </c>
      <c r="E55" s="378">
        <v>19264547.600000001</v>
      </c>
      <c r="F55" s="378">
        <v>0</v>
      </c>
      <c r="G55" s="378">
        <v>0</v>
      </c>
      <c r="H55" s="379" t="s">
        <v>1010</v>
      </c>
      <c r="I55" s="378">
        <v>19264547.600000001</v>
      </c>
      <c r="J55" s="380">
        <f t="shared" si="0"/>
        <v>1926.4547600000001</v>
      </c>
      <c r="K55" s="431">
        <v>41519</v>
      </c>
      <c r="L55" s="388">
        <v>183.99</v>
      </c>
      <c r="M55" s="389">
        <f t="shared" si="1"/>
        <v>12873</v>
      </c>
      <c r="N55" s="390">
        <v>128730000</v>
      </c>
      <c r="O55" s="385">
        <f t="shared" si="3"/>
        <v>109465452.40000001</v>
      </c>
      <c r="P55" s="385">
        <v>1</v>
      </c>
      <c r="Q55" s="385"/>
      <c r="R55" s="391">
        <f t="shared" si="2"/>
        <v>-10946.545239999999</v>
      </c>
    </row>
    <row r="56" spans="1:18" ht="15" customHeight="1">
      <c r="A56" s="375">
        <v>52</v>
      </c>
      <c r="B56" s="376" t="s">
        <v>85</v>
      </c>
      <c r="C56" s="377" t="s">
        <v>1062</v>
      </c>
      <c r="D56" s="376" t="s">
        <v>1063</v>
      </c>
      <c r="E56" s="378">
        <v>21300</v>
      </c>
      <c r="F56" s="378">
        <v>0</v>
      </c>
      <c r="G56" s="378">
        <v>0</v>
      </c>
      <c r="H56" s="379" t="s">
        <v>1010</v>
      </c>
      <c r="I56" s="421">
        <v>-21300</v>
      </c>
      <c r="J56" s="380">
        <f t="shared" si="0"/>
        <v>-2.13</v>
      </c>
      <c r="K56" s="432"/>
      <c r="L56" s="388"/>
      <c r="M56" s="389">
        <f t="shared" si="1"/>
        <v>0</v>
      </c>
      <c r="N56" s="390"/>
      <c r="O56" s="385">
        <f t="shared" si="3"/>
        <v>21300</v>
      </c>
      <c r="P56" s="385">
        <v>1</v>
      </c>
      <c r="Q56" s="385"/>
      <c r="R56" s="391">
        <f t="shared" si="2"/>
        <v>-2.13</v>
      </c>
    </row>
    <row r="57" spans="1:18" ht="15" customHeight="1">
      <c r="A57" s="375">
        <v>53</v>
      </c>
      <c r="B57" s="376" t="s">
        <v>89</v>
      </c>
      <c r="C57" s="423" t="s">
        <v>1064</v>
      </c>
      <c r="D57" s="376" t="s">
        <v>1009</v>
      </c>
      <c r="E57" s="378">
        <v>12444231.060000001</v>
      </c>
      <c r="F57" s="378">
        <v>269982.17</v>
      </c>
      <c r="G57" s="378">
        <v>0</v>
      </c>
      <c r="H57" s="379" t="s">
        <v>1010</v>
      </c>
      <c r="I57" s="378">
        <v>12714213.23</v>
      </c>
      <c r="J57" s="380">
        <f t="shared" si="0"/>
        <v>1271.421323</v>
      </c>
      <c r="K57" s="433">
        <v>40945</v>
      </c>
      <c r="L57" s="388">
        <v>22.6</v>
      </c>
      <c r="M57" s="389">
        <f t="shared" si="1"/>
        <v>1429.595556</v>
      </c>
      <c r="N57" s="390">
        <v>14295955.560000001</v>
      </c>
      <c r="O57" s="385">
        <f t="shared" si="3"/>
        <v>1581742.33</v>
      </c>
      <c r="P57" s="385">
        <v>1</v>
      </c>
      <c r="Q57" s="385"/>
      <c r="R57" s="391">
        <f t="shared" si="2"/>
        <v>-158.17423299999996</v>
      </c>
    </row>
    <row r="58" spans="1:18" ht="15" customHeight="1">
      <c r="A58" s="375">
        <v>54</v>
      </c>
      <c r="B58" s="376" t="s">
        <v>780</v>
      </c>
      <c r="C58" s="377" t="s">
        <v>1065</v>
      </c>
      <c r="D58" s="376" t="s">
        <v>1009</v>
      </c>
      <c r="E58" s="378">
        <v>316276049.23000002</v>
      </c>
      <c r="F58" s="378">
        <v>0</v>
      </c>
      <c r="G58" s="378">
        <v>0</v>
      </c>
      <c r="H58" s="379" t="s">
        <v>1010</v>
      </c>
      <c r="I58" s="378">
        <v>316276049.23000002</v>
      </c>
      <c r="J58" s="380">
        <f t="shared" si="0"/>
        <v>31627.604923000003</v>
      </c>
      <c r="K58" s="434">
        <v>41490</v>
      </c>
      <c r="L58" s="388">
        <v>497.81</v>
      </c>
      <c r="M58" s="389">
        <f t="shared" si="1"/>
        <v>36241</v>
      </c>
      <c r="N58" s="390">
        <v>362410000</v>
      </c>
      <c r="O58" s="385">
        <f t="shared" si="3"/>
        <v>46133950.769999981</v>
      </c>
      <c r="P58" s="385">
        <v>1</v>
      </c>
      <c r="Q58" s="385"/>
      <c r="R58" s="391">
        <f t="shared" si="2"/>
        <v>-4613.3950769999974</v>
      </c>
    </row>
    <row r="59" spans="1:18" ht="15" customHeight="1">
      <c r="A59" s="375">
        <v>55</v>
      </c>
      <c r="B59" s="376" t="s">
        <v>782</v>
      </c>
      <c r="C59" s="377" t="s">
        <v>1066</v>
      </c>
      <c r="D59" s="376" t="s">
        <v>1048</v>
      </c>
      <c r="E59" s="378">
        <v>0</v>
      </c>
      <c r="F59" s="378">
        <v>1555</v>
      </c>
      <c r="G59" s="378">
        <v>0</v>
      </c>
      <c r="H59" s="379" t="s">
        <v>1010</v>
      </c>
      <c r="I59" s="378">
        <v>1555</v>
      </c>
      <c r="J59" s="380">
        <f t="shared" si="0"/>
        <v>0.1555</v>
      </c>
      <c r="K59" s="435">
        <v>40945</v>
      </c>
      <c r="L59" s="388">
        <v>9.86</v>
      </c>
      <c r="M59" s="389">
        <f t="shared" si="1"/>
        <v>0</v>
      </c>
      <c r="N59" s="390"/>
      <c r="O59" s="385">
        <f t="shared" si="3"/>
        <v>-1555</v>
      </c>
      <c r="P59" s="385"/>
      <c r="Q59" s="385"/>
      <c r="R59" s="391">
        <f t="shared" si="2"/>
        <v>0.1555</v>
      </c>
    </row>
    <row r="60" spans="1:18" ht="15" customHeight="1">
      <c r="A60" s="375">
        <v>56</v>
      </c>
      <c r="B60" s="376" t="s">
        <v>95</v>
      </c>
      <c r="C60" s="377" t="s">
        <v>1067</v>
      </c>
      <c r="D60" s="376" t="s">
        <v>1048</v>
      </c>
      <c r="E60" s="378">
        <v>0</v>
      </c>
      <c r="F60" s="378">
        <v>56540641.539999999</v>
      </c>
      <c r="G60" s="378">
        <v>0</v>
      </c>
      <c r="H60" s="379" t="s">
        <v>1010</v>
      </c>
      <c r="I60" s="378">
        <v>56540641.539999999</v>
      </c>
      <c r="J60" s="380">
        <f t="shared" si="0"/>
        <v>5654.0641539999997</v>
      </c>
      <c r="K60" s="436" t="s">
        <v>864</v>
      </c>
      <c r="L60" s="388">
        <v>296.14</v>
      </c>
      <c r="M60" s="389">
        <f t="shared" si="1"/>
        <v>0</v>
      </c>
      <c r="N60" s="390"/>
      <c r="O60" s="385">
        <f t="shared" si="3"/>
        <v>-56540641.539999999</v>
      </c>
      <c r="P60" s="385"/>
      <c r="Q60" s="385"/>
      <c r="R60" s="391">
        <f t="shared" si="2"/>
        <v>5654.0641539999997</v>
      </c>
    </row>
    <row r="61" spans="1:18" ht="15" customHeight="1">
      <c r="A61" s="375">
        <v>57</v>
      </c>
      <c r="B61" s="376" t="s">
        <v>784</v>
      </c>
      <c r="C61" s="377" t="s">
        <v>1068</v>
      </c>
      <c r="D61" s="376" t="s">
        <v>1009</v>
      </c>
      <c r="E61" s="378">
        <v>5214402.01</v>
      </c>
      <c r="F61" s="378">
        <v>0</v>
      </c>
      <c r="G61" s="378">
        <v>0</v>
      </c>
      <c r="H61" s="379" t="s">
        <v>1010</v>
      </c>
      <c r="I61" s="378">
        <v>5214402.01</v>
      </c>
      <c r="J61" s="380">
        <f t="shared" si="0"/>
        <v>521.440201</v>
      </c>
      <c r="K61" s="394"/>
      <c r="L61" s="388"/>
      <c r="M61" s="389">
        <f t="shared" si="1"/>
        <v>0</v>
      </c>
      <c r="N61" s="390"/>
      <c r="O61" s="385">
        <f t="shared" si="3"/>
        <v>-5214402.01</v>
      </c>
      <c r="P61" s="385"/>
      <c r="Q61" s="385"/>
      <c r="R61" s="391">
        <f t="shared" si="2"/>
        <v>521.440201</v>
      </c>
    </row>
    <row r="62" spans="1:18" ht="15" customHeight="1">
      <c r="A62" s="375">
        <v>58</v>
      </c>
      <c r="B62" s="376" t="s">
        <v>786</v>
      </c>
      <c r="C62" s="377" t="s">
        <v>1069</v>
      </c>
      <c r="D62" s="376" t="s">
        <v>1009</v>
      </c>
      <c r="E62" s="378">
        <v>5727488.8700000001</v>
      </c>
      <c r="F62" s="378">
        <v>0</v>
      </c>
      <c r="G62" s="378">
        <v>0</v>
      </c>
      <c r="H62" s="379" t="s">
        <v>1010</v>
      </c>
      <c r="I62" s="378">
        <v>5727488.8700000001</v>
      </c>
      <c r="J62" s="380">
        <f t="shared" si="0"/>
        <v>572.74888699999997</v>
      </c>
      <c r="K62" s="394"/>
      <c r="L62" s="388"/>
      <c r="M62" s="389">
        <f t="shared" si="1"/>
        <v>0</v>
      </c>
      <c r="N62" s="390"/>
      <c r="O62" s="385">
        <f t="shared" si="3"/>
        <v>-5727488.8700000001</v>
      </c>
      <c r="P62" s="385"/>
      <c r="Q62" s="385"/>
      <c r="R62" s="391">
        <f t="shared" si="2"/>
        <v>572.74888699999997</v>
      </c>
    </row>
    <row r="63" spans="1:18" ht="15" customHeight="1">
      <c r="A63" s="375">
        <v>59</v>
      </c>
      <c r="B63" s="376" t="s">
        <v>97</v>
      </c>
      <c r="C63" s="423" t="s">
        <v>1070</v>
      </c>
      <c r="D63" s="376" t="s">
        <v>1009</v>
      </c>
      <c r="E63" s="378">
        <v>51781</v>
      </c>
      <c r="F63" s="378">
        <v>0</v>
      </c>
      <c r="G63" s="378">
        <v>0</v>
      </c>
      <c r="H63" s="379" t="s">
        <v>1010</v>
      </c>
      <c r="I63" s="378">
        <v>51781</v>
      </c>
      <c r="J63" s="380">
        <f t="shared" si="0"/>
        <v>5.1780999999999997</v>
      </c>
      <c r="K63" s="394"/>
      <c r="L63" s="388"/>
      <c r="M63" s="389">
        <f t="shared" si="1"/>
        <v>0</v>
      </c>
      <c r="N63" s="390"/>
      <c r="O63" s="385">
        <f t="shared" si="3"/>
        <v>-51781</v>
      </c>
      <c r="P63" s="385"/>
      <c r="Q63" s="385"/>
      <c r="R63" s="391">
        <f t="shared" si="2"/>
        <v>5.1780999999999997</v>
      </c>
    </row>
    <row r="64" spans="1:18" ht="15" customHeight="1">
      <c r="A64" s="375">
        <v>60</v>
      </c>
      <c r="B64" s="376" t="s">
        <v>99</v>
      </c>
      <c r="C64" s="423" t="s">
        <v>1071</v>
      </c>
      <c r="D64" s="376" t="s">
        <v>1048</v>
      </c>
      <c r="E64" s="378">
        <v>0</v>
      </c>
      <c r="F64" s="378">
        <v>14038779.34</v>
      </c>
      <c r="G64" s="378">
        <v>0</v>
      </c>
      <c r="H64" s="379" t="s">
        <v>1010</v>
      </c>
      <c r="I64" s="378">
        <v>14038779.34</v>
      </c>
      <c r="J64" s="380">
        <f t="shared" si="0"/>
        <v>1403.8779340000001</v>
      </c>
      <c r="K64" s="394"/>
      <c r="L64" s="388"/>
      <c r="M64" s="389">
        <f t="shared" si="1"/>
        <v>0</v>
      </c>
      <c r="N64" s="390"/>
      <c r="O64" s="385">
        <f t="shared" si="3"/>
        <v>-14038779.34</v>
      </c>
      <c r="P64" s="385"/>
      <c r="Q64" s="385"/>
      <c r="R64" s="391">
        <f t="shared" si="2"/>
        <v>1403.8779340000001</v>
      </c>
    </row>
    <row r="65" spans="1:18" ht="15" customHeight="1">
      <c r="A65" s="375">
        <v>61</v>
      </c>
      <c r="B65" s="437" t="s">
        <v>101</v>
      </c>
      <c r="C65" s="438" t="s">
        <v>1072</v>
      </c>
      <c r="D65" s="388"/>
      <c r="E65" s="378"/>
      <c r="F65" s="378"/>
      <c r="G65" s="378"/>
      <c r="H65" s="378"/>
      <c r="I65" s="378"/>
      <c r="J65" s="380">
        <f t="shared" si="0"/>
        <v>0</v>
      </c>
      <c r="K65" s="394"/>
      <c r="L65" s="388"/>
      <c r="M65" s="389">
        <f t="shared" si="1"/>
        <v>580</v>
      </c>
      <c r="N65" s="439">
        <v>5800000</v>
      </c>
      <c r="O65" s="385">
        <f t="shared" si="3"/>
        <v>5800000</v>
      </c>
      <c r="P65" s="385">
        <v>1</v>
      </c>
      <c r="Q65" s="385"/>
      <c r="R65" s="391">
        <f t="shared" si="2"/>
        <v>-580</v>
      </c>
    </row>
    <row r="66" spans="1:18" ht="15" customHeight="1">
      <c r="A66" s="375">
        <v>62</v>
      </c>
      <c r="B66" s="376" t="s">
        <v>105</v>
      </c>
      <c r="C66" s="423" t="s">
        <v>1073</v>
      </c>
      <c r="D66" s="376" t="s">
        <v>1009</v>
      </c>
      <c r="E66" s="378">
        <v>62533261.600000001</v>
      </c>
      <c r="F66" s="378">
        <v>0</v>
      </c>
      <c r="G66" s="378">
        <v>0</v>
      </c>
      <c r="H66" s="379" t="s">
        <v>1010</v>
      </c>
      <c r="I66" s="378">
        <v>62533261.600000001</v>
      </c>
      <c r="J66" s="380">
        <f t="shared" si="0"/>
        <v>6253.3261600000005</v>
      </c>
      <c r="K66" s="440">
        <v>41565</v>
      </c>
      <c r="L66" s="388">
        <v>119.95</v>
      </c>
      <c r="M66" s="389">
        <f t="shared" si="1"/>
        <v>9600</v>
      </c>
      <c r="N66" s="390">
        <v>96000000</v>
      </c>
      <c r="O66" s="385">
        <f t="shared" si="3"/>
        <v>33466738.399999999</v>
      </c>
      <c r="P66" s="385">
        <v>1</v>
      </c>
      <c r="Q66" s="385"/>
      <c r="R66" s="391">
        <f t="shared" si="2"/>
        <v>-3346.6738399999995</v>
      </c>
    </row>
    <row r="67" spans="1:18" ht="15" customHeight="1">
      <c r="A67" s="375">
        <v>63</v>
      </c>
      <c r="B67" s="376" t="s">
        <v>107</v>
      </c>
      <c r="C67" s="423" t="s">
        <v>1074</v>
      </c>
      <c r="D67" s="376" t="s">
        <v>1009</v>
      </c>
      <c r="E67" s="378">
        <v>9672035.0299999993</v>
      </c>
      <c r="F67" s="378">
        <v>0</v>
      </c>
      <c r="G67" s="378">
        <v>0</v>
      </c>
      <c r="H67" s="379" t="s">
        <v>1010</v>
      </c>
      <c r="I67" s="378">
        <v>9672035.0299999993</v>
      </c>
      <c r="J67" s="380">
        <f t="shared" si="0"/>
        <v>967.20350299999996</v>
      </c>
      <c r="K67" s="440">
        <v>41565</v>
      </c>
      <c r="L67" s="388">
        <v>295.27</v>
      </c>
      <c r="M67" s="389">
        <f t="shared" si="1"/>
        <v>900</v>
      </c>
      <c r="N67" s="390">
        <v>9000000</v>
      </c>
      <c r="O67" s="385">
        <f t="shared" si="3"/>
        <v>-672035.02999999933</v>
      </c>
      <c r="P67" s="385"/>
      <c r="Q67" s="385"/>
      <c r="R67" s="391">
        <f t="shared" si="2"/>
        <v>67.203502999999955</v>
      </c>
    </row>
    <row r="68" spans="1:18" ht="15" customHeight="1">
      <c r="A68" s="375">
        <v>64</v>
      </c>
      <c r="B68" s="376" t="s">
        <v>788</v>
      </c>
      <c r="C68" s="377" t="s">
        <v>1075</v>
      </c>
      <c r="D68" s="376" t="s">
        <v>1009</v>
      </c>
      <c r="E68" s="378">
        <v>275000</v>
      </c>
      <c r="F68" s="378">
        <v>0</v>
      </c>
      <c r="G68" s="378">
        <v>0</v>
      </c>
      <c r="H68" s="379" t="s">
        <v>1010</v>
      </c>
      <c r="I68" s="378">
        <v>275000</v>
      </c>
      <c r="J68" s="380">
        <f t="shared" si="0"/>
        <v>27.5</v>
      </c>
      <c r="K68" s="394"/>
      <c r="L68" s="388"/>
      <c r="M68" s="389">
        <f t="shared" si="1"/>
        <v>0</v>
      </c>
      <c r="N68" s="390"/>
      <c r="O68" s="385">
        <f t="shared" si="3"/>
        <v>-275000</v>
      </c>
      <c r="P68" s="385"/>
      <c r="Q68" s="385"/>
      <c r="R68" s="391">
        <f t="shared" si="2"/>
        <v>27.5</v>
      </c>
    </row>
    <row r="69" spans="1:18" ht="15" customHeight="1">
      <c r="A69" s="375">
        <v>65</v>
      </c>
      <c r="B69" s="376" t="s">
        <v>792</v>
      </c>
      <c r="C69" s="377" t="s">
        <v>1076</v>
      </c>
      <c r="D69" s="376" t="s">
        <v>1009</v>
      </c>
      <c r="E69" s="378">
        <v>17613458.469999999</v>
      </c>
      <c r="F69" s="378">
        <v>0</v>
      </c>
      <c r="G69" s="378">
        <v>0</v>
      </c>
      <c r="H69" s="379" t="s">
        <v>1010</v>
      </c>
      <c r="I69" s="378">
        <v>17613458.469999999</v>
      </c>
      <c r="J69" s="380">
        <f t="shared" si="0"/>
        <v>1761.3458469999998</v>
      </c>
      <c r="K69" s="441">
        <v>41211</v>
      </c>
      <c r="L69" s="388">
        <v>24.39</v>
      </c>
      <c r="M69" s="389">
        <f t="shared" si="1"/>
        <v>1761</v>
      </c>
      <c r="N69" s="390">
        <v>17610000</v>
      </c>
      <c r="O69" s="385">
        <f t="shared" si="3"/>
        <v>-3458.4699999988079</v>
      </c>
      <c r="P69" s="385"/>
      <c r="Q69" s="385"/>
      <c r="R69" s="391">
        <f t="shared" si="2"/>
        <v>0.34584699999982149</v>
      </c>
    </row>
    <row r="70" spans="1:18" ht="15" customHeight="1">
      <c r="A70" s="375">
        <v>66</v>
      </c>
      <c r="B70" s="376" t="s">
        <v>143</v>
      </c>
      <c r="C70" s="377" t="s">
        <v>1077</v>
      </c>
      <c r="D70" s="376" t="s">
        <v>1009</v>
      </c>
      <c r="E70" s="378">
        <v>163196975.03</v>
      </c>
      <c r="F70" s="378">
        <v>0</v>
      </c>
      <c r="G70" s="378">
        <v>0</v>
      </c>
      <c r="H70" s="379" t="s">
        <v>1010</v>
      </c>
      <c r="I70" s="378">
        <v>163196975.03</v>
      </c>
      <c r="J70" s="380">
        <f t="shared" ref="J70:J133" si="4">I70/10000</f>
        <v>16319.697502999999</v>
      </c>
      <c r="K70" s="394"/>
      <c r="L70" s="388"/>
      <c r="M70" s="389">
        <f t="shared" ref="M70:M133" si="5">N70/10000</f>
        <v>15257</v>
      </c>
      <c r="N70" s="390">
        <v>152570000</v>
      </c>
      <c r="O70" s="385">
        <f t="shared" si="3"/>
        <v>-10626975.030000001</v>
      </c>
      <c r="P70" s="385"/>
      <c r="Q70" s="385"/>
      <c r="R70" s="391">
        <f t="shared" ref="R70:R133" si="6">J70-M70</f>
        <v>1062.6975029999994</v>
      </c>
    </row>
    <row r="71" spans="1:18" ht="15" customHeight="1">
      <c r="A71" s="375">
        <v>67</v>
      </c>
      <c r="B71" s="376" t="s">
        <v>147</v>
      </c>
      <c r="C71" s="377" t="s">
        <v>1078</v>
      </c>
      <c r="D71" s="376" t="s">
        <v>1048</v>
      </c>
      <c r="E71" s="378">
        <v>0</v>
      </c>
      <c r="F71" s="378">
        <v>590071.4</v>
      </c>
      <c r="G71" s="378">
        <v>509810.4</v>
      </c>
      <c r="H71" s="379" t="s">
        <v>1010</v>
      </c>
      <c r="I71" s="378">
        <v>80261</v>
      </c>
      <c r="J71" s="380">
        <f t="shared" si="4"/>
        <v>8.0260999999999996</v>
      </c>
      <c r="K71" s="442" t="s">
        <v>865</v>
      </c>
      <c r="L71" s="388">
        <v>49</v>
      </c>
      <c r="M71" s="389">
        <f t="shared" si="5"/>
        <v>3.4361000000000002</v>
      </c>
      <c r="N71" s="390">
        <v>34361</v>
      </c>
      <c r="O71" s="385">
        <f t="shared" si="3"/>
        <v>-45900</v>
      </c>
      <c r="P71" s="385"/>
      <c r="Q71" s="385"/>
      <c r="R71" s="391">
        <f t="shared" si="6"/>
        <v>4.59</v>
      </c>
    </row>
    <row r="72" spans="1:18" ht="15" customHeight="1">
      <c r="A72" s="375">
        <v>68</v>
      </c>
      <c r="B72" s="376" t="s">
        <v>149</v>
      </c>
      <c r="C72" s="377" t="s">
        <v>1079</v>
      </c>
      <c r="D72" s="376" t="s">
        <v>1063</v>
      </c>
      <c r="E72" s="378">
        <v>649461</v>
      </c>
      <c r="F72" s="378">
        <v>63135468.729999997</v>
      </c>
      <c r="G72" s="378">
        <v>13800</v>
      </c>
      <c r="H72" s="379" t="s">
        <v>1010</v>
      </c>
      <c r="I72" s="378">
        <v>62472207.729999997</v>
      </c>
      <c r="J72" s="380">
        <f t="shared" si="4"/>
        <v>6247.220773</v>
      </c>
      <c r="K72" s="443" t="s">
        <v>866</v>
      </c>
      <c r="L72" s="388">
        <v>276.02</v>
      </c>
      <c r="M72" s="389">
        <f t="shared" si="5"/>
        <v>13696.603300000001</v>
      </c>
      <c r="N72" s="390">
        <v>136966033</v>
      </c>
      <c r="O72" s="385">
        <f t="shared" si="3"/>
        <v>74493825.270000011</v>
      </c>
      <c r="P72" s="385">
        <v>1</v>
      </c>
      <c r="Q72" s="385"/>
      <c r="R72" s="391">
        <f t="shared" si="6"/>
        <v>-7449.3825270000007</v>
      </c>
    </row>
    <row r="73" spans="1:18" ht="15" customHeight="1">
      <c r="A73" s="375">
        <v>69</v>
      </c>
      <c r="B73" s="376" t="s">
        <v>155</v>
      </c>
      <c r="C73" s="377" t="s">
        <v>1080</v>
      </c>
      <c r="D73" s="376" t="s">
        <v>1048</v>
      </c>
      <c r="E73" s="378">
        <v>0</v>
      </c>
      <c r="F73" s="378">
        <v>42518252.57</v>
      </c>
      <c r="G73" s="378">
        <v>0</v>
      </c>
      <c r="H73" s="379" t="s">
        <v>1010</v>
      </c>
      <c r="I73" s="378">
        <v>42518252.57</v>
      </c>
      <c r="J73" s="380">
        <f t="shared" si="4"/>
        <v>4251.8252570000004</v>
      </c>
      <c r="K73" s="444" t="s">
        <v>865</v>
      </c>
      <c r="L73" s="388">
        <v>20</v>
      </c>
      <c r="M73" s="389">
        <f t="shared" si="5"/>
        <v>1400</v>
      </c>
      <c r="N73" s="390">
        <v>14000000</v>
      </c>
      <c r="O73" s="385">
        <f t="shared" si="3"/>
        <v>-28518252.57</v>
      </c>
      <c r="P73" s="385"/>
      <c r="Q73" s="385"/>
      <c r="R73" s="391">
        <f t="shared" si="6"/>
        <v>2851.8252570000004</v>
      </c>
    </row>
    <row r="74" spans="1:18" ht="15" customHeight="1">
      <c r="A74" s="375">
        <v>70</v>
      </c>
      <c r="B74" s="376" t="s">
        <v>157</v>
      </c>
      <c r="C74" s="377" t="s">
        <v>1081</v>
      </c>
      <c r="D74" s="376" t="s">
        <v>1009</v>
      </c>
      <c r="E74" s="378">
        <v>62672238.200000003</v>
      </c>
      <c r="F74" s="378">
        <v>0</v>
      </c>
      <c r="G74" s="378">
        <v>0</v>
      </c>
      <c r="H74" s="379" t="s">
        <v>1010</v>
      </c>
      <c r="I74" s="378">
        <v>62672238.200000003</v>
      </c>
      <c r="J74" s="380">
        <f t="shared" si="4"/>
        <v>6267.2238200000002</v>
      </c>
      <c r="K74" s="394"/>
      <c r="L74" s="388"/>
      <c r="M74" s="389">
        <f t="shared" si="5"/>
        <v>0</v>
      </c>
      <c r="N74" s="390"/>
      <c r="O74" s="385">
        <f t="shared" si="3"/>
        <v>-62672238.200000003</v>
      </c>
      <c r="P74" s="385"/>
      <c r="Q74" s="385"/>
      <c r="R74" s="391">
        <f t="shared" si="6"/>
        <v>6267.2238200000002</v>
      </c>
    </row>
    <row r="75" spans="1:18" ht="15" customHeight="1">
      <c r="A75" s="375">
        <v>71</v>
      </c>
      <c r="B75" s="376" t="s">
        <v>160</v>
      </c>
      <c r="C75" s="377" t="s">
        <v>1082</v>
      </c>
      <c r="D75" s="376" t="s">
        <v>1009</v>
      </c>
      <c r="E75" s="378">
        <v>6564780</v>
      </c>
      <c r="F75" s="378">
        <v>0</v>
      </c>
      <c r="G75" s="378">
        <v>0</v>
      </c>
      <c r="H75" s="379" t="s">
        <v>1010</v>
      </c>
      <c r="I75" s="378">
        <v>6564780</v>
      </c>
      <c r="J75" s="380">
        <f t="shared" si="4"/>
        <v>656.47799999999995</v>
      </c>
      <c r="K75" s="445">
        <v>41211</v>
      </c>
      <c r="L75" s="388">
        <v>9.57</v>
      </c>
      <c r="M75" s="389">
        <f t="shared" si="5"/>
        <v>625</v>
      </c>
      <c r="N75" s="390">
        <v>6250000</v>
      </c>
      <c r="O75" s="385">
        <f t="shared" si="3"/>
        <v>-314780</v>
      </c>
      <c r="P75" s="385"/>
      <c r="Q75" s="385"/>
      <c r="R75" s="391">
        <f t="shared" si="6"/>
        <v>31.477999999999952</v>
      </c>
    </row>
    <row r="76" spans="1:18" ht="15" customHeight="1">
      <c r="A76" s="375">
        <v>72</v>
      </c>
      <c r="B76" s="376" t="s">
        <v>162</v>
      </c>
      <c r="C76" s="377" t="s">
        <v>1083</v>
      </c>
      <c r="D76" s="376" t="s">
        <v>1063</v>
      </c>
      <c r="E76" s="378">
        <v>285300</v>
      </c>
      <c r="F76" s="378">
        <v>0</v>
      </c>
      <c r="G76" s="378">
        <v>0</v>
      </c>
      <c r="H76" s="446" t="s">
        <v>1084</v>
      </c>
      <c r="I76" s="421">
        <v>-285300</v>
      </c>
      <c r="J76" s="380">
        <f t="shared" si="4"/>
        <v>-28.53</v>
      </c>
      <c r="K76" s="432"/>
      <c r="L76" s="388"/>
      <c r="M76" s="389">
        <f t="shared" si="5"/>
        <v>0</v>
      </c>
      <c r="N76" s="390"/>
      <c r="O76" s="385">
        <f t="shared" si="3"/>
        <v>285300</v>
      </c>
      <c r="P76" s="385">
        <v>1</v>
      </c>
      <c r="Q76" s="385"/>
      <c r="R76" s="391">
        <f t="shared" si="6"/>
        <v>-28.53</v>
      </c>
    </row>
    <row r="77" spans="1:18" ht="15" customHeight="1">
      <c r="A77" s="375">
        <v>73</v>
      </c>
      <c r="B77" s="376" t="s">
        <v>794</v>
      </c>
      <c r="C77" s="377" t="s">
        <v>1085</v>
      </c>
      <c r="D77" s="376" t="s">
        <v>1009</v>
      </c>
      <c r="E77" s="378">
        <v>10476</v>
      </c>
      <c r="F77" s="378">
        <v>0</v>
      </c>
      <c r="G77" s="378">
        <v>0</v>
      </c>
      <c r="H77" s="379" t="s">
        <v>1010</v>
      </c>
      <c r="I77" s="378">
        <v>10476</v>
      </c>
      <c r="J77" s="380">
        <f t="shared" si="4"/>
        <v>1.0476000000000001</v>
      </c>
      <c r="K77" s="394"/>
      <c r="L77" s="388"/>
      <c r="M77" s="389">
        <f t="shared" si="5"/>
        <v>0</v>
      </c>
      <c r="N77" s="390"/>
      <c r="O77" s="385">
        <f t="shared" si="3"/>
        <v>-10476</v>
      </c>
      <c r="P77" s="385"/>
      <c r="Q77" s="385"/>
      <c r="R77" s="391">
        <f t="shared" si="6"/>
        <v>1.0476000000000001</v>
      </c>
    </row>
    <row r="78" spans="1:18" ht="15" customHeight="1">
      <c r="A78" s="375">
        <v>74</v>
      </c>
      <c r="B78" s="376" t="s">
        <v>164</v>
      </c>
      <c r="C78" s="377" t="s">
        <v>1086</v>
      </c>
      <c r="D78" s="376" t="s">
        <v>1009</v>
      </c>
      <c r="E78" s="378">
        <v>45519631.030000001</v>
      </c>
      <c r="F78" s="378">
        <v>99626</v>
      </c>
      <c r="G78" s="378">
        <v>0</v>
      </c>
      <c r="H78" s="379" t="s">
        <v>1010</v>
      </c>
      <c r="I78" s="378">
        <v>45619257.030000001</v>
      </c>
      <c r="J78" s="380">
        <f t="shared" si="4"/>
        <v>4561.9257029999999</v>
      </c>
      <c r="K78" s="447">
        <v>41844</v>
      </c>
      <c r="L78" s="388">
        <v>29.26</v>
      </c>
      <c r="M78" s="389">
        <f t="shared" si="5"/>
        <v>5286.0719429999999</v>
      </c>
      <c r="N78" s="390">
        <v>52860719.43</v>
      </c>
      <c r="O78" s="385">
        <f t="shared" si="3"/>
        <v>7241462.3999999985</v>
      </c>
      <c r="P78" s="385">
        <v>1</v>
      </c>
      <c r="Q78" s="385"/>
      <c r="R78" s="391">
        <f t="shared" si="6"/>
        <v>-724.14624000000003</v>
      </c>
    </row>
    <row r="79" spans="1:18" ht="15" customHeight="1">
      <c r="A79" s="375">
        <v>75</v>
      </c>
      <c r="B79" s="376" t="s">
        <v>172</v>
      </c>
      <c r="C79" s="377" t="s">
        <v>1087</v>
      </c>
      <c r="D79" s="376" t="s">
        <v>1009</v>
      </c>
      <c r="E79" s="378">
        <v>8020062.0199999996</v>
      </c>
      <c r="F79" s="378">
        <v>0</v>
      </c>
      <c r="G79" s="378">
        <v>0</v>
      </c>
      <c r="H79" s="379" t="s">
        <v>1010</v>
      </c>
      <c r="I79" s="378">
        <v>8020062.0199999996</v>
      </c>
      <c r="J79" s="380">
        <f t="shared" si="4"/>
        <v>802.00620199999992</v>
      </c>
      <c r="K79" s="448">
        <v>41635</v>
      </c>
      <c r="L79" s="388">
        <v>42.42</v>
      </c>
      <c r="M79" s="389">
        <f t="shared" si="5"/>
        <v>900</v>
      </c>
      <c r="N79" s="390">
        <v>9000000</v>
      </c>
      <c r="O79" s="385">
        <f t="shared" si="3"/>
        <v>979937.98000000045</v>
      </c>
      <c r="P79" s="385">
        <v>1</v>
      </c>
      <c r="Q79" s="385"/>
      <c r="R79" s="391">
        <f t="shared" si="6"/>
        <v>-97.993798000000083</v>
      </c>
    </row>
    <row r="80" spans="1:18" ht="15" customHeight="1">
      <c r="A80" s="375">
        <v>76</v>
      </c>
      <c r="B80" s="376" t="s">
        <v>174</v>
      </c>
      <c r="C80" s="377" t="s">
        <v>1088</v>
      </c>
      <c r="D80" s="376" t="s">
        <v>1009</v>
      </c>
      <c r="E80" s="378">
        <v>200</v>
      </c>
      <c r="F80" s="378">
        <v>271093663.72000003</v>
      </c>
      <c r="G80" s="378">
        <v>0</v>
      </c>
      <c r="H80" s="379" t="s">
        <v>1010</v>
      </c>
      <c r="I80" s="378">
        <v>271093863.72000003</v>
      </c>
      <c r="J80" s="380">
        <f t="shared" si="4"/>
        <v>27109.386372000004</v>
      </c>
      <c r="K80" s="449" t="s">
        <v>867</v>
      </c>
      <c r="L80" s="388">
        <v>258.45</v>
      </c>
      <c r="M80" s="389">
        <f t="shared" si="5"/>
        <v>1573</v>
      </c>
      <c r="N80" s="390">
        <v>15730000</v>
      </c>
      <c r="O80" s="385">
        <f t="shared" si="3"/>
        <v>-255363863.72000003</v>
      </c>
      <c r="P80" s="385"/>
      <c r="Q80" s="385"/>
      <c r="R80" s="391">
        <f t="shared" si="6"/>
        <v>25536.386372000004</v>
      </c>
    </row>
    <row r="81" spans="1:18" ht="15" customHeight="1">
      <c r="A81" s="375">
        <v>77</v>
      </c>
      <c r="B81" s="376" t="s">
        <v>184</v>
      </c>
      <c r="C81" s="423" t="s">
        <v>1089</v>
      </c>
      <c r="D81" s="376" t="s">
        <v>1009</v>
      </c>
      <c r="E81" s="378">
        <v>468737.05</v>
      </c>
      <c r="F81" s="378">
        <v>0</v>
      </c>
      <c r="G81" s="378">
        <v>0</v>
      </c>
      <c r="H81" s="379" t="s">
        <v>1010</v>
      </c>
      <c r="I81" s="378">
        <v>468737.05</v>
      </c>
      <c r="J81" s="380">
        <f t="shared" si="4"/>
        <v>46.873705000000001</v>
      </c>
      <c r="K81" s="450">
        <v>41921</v>
      </c>
      <c r="L81" s="388">
        <v>9.0299999999999994</v>
      </c>
      <c r="M81" s="389">
        <f t="shared" si="5"/>
        <v>0</v>
      </c>
      <c r="N81" s="390"/>
      <c r="O81" s="385">
        <f t="shared" si="3"/>
        <v>-468737.05</v>
      </c>
      <c r="P81" s="385"/>
      <c r="Q81" s="385"/>
      <c r="R81" s="391">
        <f t="shared" si="6"/>
        <v>46.873705000000001</v>
      </c>
    </row>
    <row r="82" spans="1:18" ht="15" customHeight="1">
      <c r="A82" s="375">
        <v>78</v>
      </c>
      <c r="B82" s="376" t="s">
        <v>202</v>
      </c>
      <c r="C82" s="377" t="s">
        <v>1090</v>
      </c>
      <c r="D82" s="376" t="s">
        <v>1009</v>
      </c>
      <c r="E82" s="378">
        <v>46501.13</v>
      </c>
      <c r="F82" s="378">
        <v>0</v>
      </c>
      <c r="G82" s="378">
        <v>0</v>
      </c>
      <c r="H82" s="379" t="s">
        <v>1010</v>
      </c>
      <c r="I82" s="378">
        <v>46501.13</v>
      </c>
      <c r="J82" s="380">
        <f t="shared" si="4"/>
        <v>4.6501130000000002</v>
      </c>
      <c r="K82" s="394"/>
      <c r="L82" s="388"/>
      <c r="M82" s="389">
        <f t="shared" si="5"/>
        <v>0</v>
      </c>
      <c r="N82" s="390"/>
      <c r="O82" s="385">
        <f t="shared" si="3"/>
        <v>-46501.13</v>
      </c>
      <c r="P82" s="385"/>
      <c r="Q82" s="385"/>
      <c r="R82" s="391">
        <f t="shared" si="6"/>
        <v>4.6501130000000002</v>
      </c>
    </row>
    <row r="83" spans="1:18" ht="15" customHeight="1">
      <c r="A83" s="375">
        <v>79</v>
      </c>
      <c r="B83" s="376" t="s">
        <v>204</v>
      </c>
      <c r="C83" s="377" t="s">
        <v>1091</v>
      </c>
      <c r="D83" s="376" t="s">
        <v>1048</v>
      </c>
      <c r="E83" s="378">
        <v>0</v>
      </c>
      <c r="F83" s="378">
        <v>237779025.65000001</v>
      </c>
      <c r="G83" s="378">
        <v>0</v>
      </c>
      <c r="H83" s="379" t="s">
        <v>1010</v>
      </c>
      <c r="I83" s="378">
        <v>237779025.65000001</v>
      </c>
      <c r="J83" s="380">
        <f t="shared" si="4"/>
        <v>23777.902565</v>
      </c>
      <c r="K83" s="451" t="s">
        <v>865</v>
      </c>
      <c r="L83" s="388">
        <v>346</v>
      </c>
      <c r="M83" s="389">
        <f t="shared" si="5"/>
        <v>5880</v>
      </c>
      <c r="N83" s="390">
        <v>58800000</v>
      </c>
      <c r="O83" s="385">
        <f t="shared" si="3"/>
        <v>-178979025.65000001</v>
      </c>
      <c r="P83" s="385"/>
      <c r="Q83" s="385"/>
      <c r="R83" s="391">
        <f t="shared" si="6"/>
        <v>17897.902565</v>
      </c>
    </row>
    <row r="84" spans="1:18" ht="15" customHeight="1">
      <c r="A84" s="375">
        <v>80</v>
      </c>
      <c r="B84" s="376" t="s">
        <v>796</v>
      </c>
      <c r="C84" s="377" t="s">
        <v>1092</v>
      </c>
      <c r="D84" s="376" t="s">
        <v>1009</v>
      </c>
      <c r="E84" s="378">
        <v>15665331.640000001</v>
      </c>
      <c r="F84" s="378">
        <v>0</v>
      </c>
      <c r="G84" s="378">
        <v>0</v>
      </c>
      <c r="H84" s="379" t="s">
        <v>1010</v>
      </c>
      <c r="I84" s="378">
        <v>15665331.640000001</v>
      </c>
      <c r="J84" s="380">
        <f t="shared" si="4"/>
        <v>1566.5331640000002</v>
      </c>
      <c r="K84" s="452">
        <v>40501</v>
      </c>
      <c r="L84" s="388">
        <v>50.42</v>
      </c>
      <c r="M84" s="389">
        <f t="shared" si="5"/>
        <v>0</v>
      </c>
      <c r="N84" s="390"/>
      <c r="O84" s="385">
        <f t="shared" si="3"/>
        <v>-15665331.640000001</v>
      </c>
      <c r="P84" s="385"/>
      <c r="Q84" s="385"/>
      <c r="R84" s="391">
        <f t="shared" si="6"/>
        <v>1566.5331640000002</v>
      </c>
    </row>
    <row r="85" spans="1:18" ht="15" customHeight="1">
      <c r="A85" s="375">
        <v>81</v>
      </c>
      <c r="B85" s="376" t="s">
        <v>798</v>
      </c>
      <c r="C85" s="377" t="s">
        <v>1093</v>
      </c>
      <c r="D85" s="376" t="s">
        <v>1009</v>
      </c>
      <c r="E85" s="378">
        <v>7466620.5</v>
      </c>
      <c r="F85" s="378">
        <v>0</v>
      </c>
      <c r="G85" s="378">
        <v>0</v>
      </c>
      <c r="H85" s="379" t="s">
        <v>1010</v>
      </c>
      <c r="I85" s="378">
        <v>7466620.5</v>
      </c>
      <c r="J85" s="380">
        <f t="shared" si="4"/>
        <v>746.66205000000002</v>
      </c>
      <c r="K85" s="453">
        <v>40945</v>
      </c>
      <c r="L85" s="388">
        <v>20.63</v>
      </c>
      <c r="M85" s="389">
        <f t="shared" si="5"/>
        <v>746.16364999999996</v>
      </c>
      <c r="N85" s="390">
        <v>7461636.5</v>
      </c>
      <c r="O85" s="385">
        <f t="shared" si="3"/>
        <v>-4984</v>
      </c>
      <c r="P85" s="385"/>
      <c r="Q85" s="385"/>
      <c r="R85" s="391">
        <f t="shared" si="6"/>
        <v>0.49840000000006057</v>
      </c>
    </row>
    <row r="86" spans="1:18" ht="15" customHeight="1">
      <c r="A86" s="375">
        <v>82</v>
      </c>
      <c r="B86" s="376" t="s">
        <v>222</v>
      </c>
      <c r="C86" s="377" t="s">
        <v>1094</v>
      </c>
      <c r="D86" s="376" t="s">
        <v>1009</v>
      </c>
      <c r="E86" s="378">
        <v>67084841.259999998</v>
      </c>
      <c r="F86" s="378">
        <v>0</v>
      </c>
      <c r="G86" s="378">
        <v>0</v>
      </c>
      <c r="H86" s="379" t="s">
        <v>1010</v>
      </c>
      <c r="I86" s="378">
        <v>67084841.259999998</v>
      </c>
      <c r="J86" s="380">
        <f t="shared" si="4"/>
        <v>6708.4841259999994</v>
      </c>
      <c r="K86" s="454">
        <v>41141</v>
      </c>
      <c r="L86" s="388">
        <v>179.55</v>
      </c>
      <c r="M86" s="389">
        <f t="shared" si="5"/>
        <v>6708.0113879999999</v>
      </c>
      <c r="N86" s="390">
        <v>67080113.880000003</v>
      </c>
      <c r="O86" s="385">
        <f t="shared" si="3"/>
        <v>-4727.3799999952316</v>
      </c>
      <c r="P86" s="385"/>
      <c r="Q86" s="385"/>
      <c r="R86" s="391">
        <f t="shared" si="6"/>
        <v>0.47273799999948096</v>
      </c>
    </row>
    <row r="87" spans="1:18" ht="15" customHeight="1">
      <c r="A87" s="375">
        <v>83</v>
      </c>
      <c r="B87" s="376" t="s">
        <v>228</v>
      </c>
      <c r="C87" s="395" t="s">
        <v>1095</v>
      </c>
      <c r="D87" s="376" t="s">
        <v>1009</v>
      </c>
      <c r="E87" s="378">
        <v>181680656.33000001</v>
      </c>
      <c r="F87" s="378">
        <v>493913</v>
      </c>
      <c r="G87" s="378">
        <v>0</v>
      </c>
      <c r="H87" s="379" t="s">
        <v>1010</v>
      </c>
      <c r="I87" s="378">
        <v>182174569.33000001</v>
      </c>
      <c r="J87" s="380">
        <f t="shared" si="4"/>
        <v>18217.456933000001</v>
      </c>
      <c r="K87" s="455">
        <v>40903</v>
      </c>
      <c r="L87" s="615">
        <v>1076.9100000000001</v>
      </c>
      <c r="M87" s="389">
        <f t="shared" si="5"/>
        <v>0</v>
      </c>
      <c r="N87" s="390"/>
      <c r="O87" s="385">
        <f t="shared" si="3"/>
        <v>-182174569.33000001</v>
      </c>
      <c r="P87" s="385"/>
      <c r="Q87" s="385"/>
      <c r="R87" s="391">
        <f t="shared" si="6"/>
        <v>18217.456933000001</v>
      </c>
    </row>
    <row r="88" spans="1:18" ht="15" customHeight="1">
      <c r="A88" s="375">
        <v>84</v>
      </c>
      <c r="B88" s="376" t="s">
        <v>232</v>
      </c>
      <c r="C88" s="395" t="s">
        <v>1096</v>
      </c>
      <c r="D88" s="376" t="s">
        <v>1009</v>
      </c>
      <c r="E88" s="378">
        <v>165625</v>
      </c>
      <c r="F88" s="378">
        <v>0</v>
      </c>
      <c r="G88" s="378">
        <v>0</v>
      </c>
      <c r="H88" s="379" t="s">
        <v>1010</v>
      </c>
      <c r="I88" s="378">
        <v>165625</v>
      </c>
      <c r="J88" s="380">
        <f t="shared" si="4"/>
        <v>16.5625</v>
      </c>
      <c r="K88" s="456">
        <v>40903</v>
      </c>
      <c r="L88" s="615"/>
      <c r="M88" s="389">
        <f t="shared" si="5"/>
        <v>0</v>
      </c>
      <c r="N88" s="390"/>
      <c r="O88" s="385">
        <f t="shared" si="3"/>
        <v>-165625</v>
      </c>
      <c r="P88" s="385"/>
      <c r="Q88" s="385"/>
      <c r="R88" s="391">
        <f t="shared" si="6"/>
        <v>16.5625</v>
      </c>
    </row>
    <row r="89" spans="1:18" ht="15" customHeight="1">
      <c r="A89" s="375">
        <v>85</v>
      </c>
      <c r="B89" s="376" t="s">
        <v>800</v>
      </c>
      <c r="C89" s="423" t="s">
        <v>1097</v>
      </c>
      <c r="D89" s="376" t="s">
        <v>1009</v>
      </c>
      <c r="E89" s="378">
        <v>106024469.45</v>
      </c>
      <c r="F89" s="378">
        <v>6592</v>
      </c>
      <c r="G89" s="378">
        <v>0</v>
      </c>
      <c r="H89" s="379" t="s">
        <v>1010</v>
      </c>
      <c r="I89" s="378">
        <v>106031061.45</v>
      </c>
      <c r="J89" s="380">
        <f t="shared" si="4"/>
        <v>10603.106145</v>
      </c>
      <c r="K89" s="457">
        <v>40903</v>
      </c>
      <c r="L89" s="615"/>
      <c r="M89" s="389">
        <f t="shared" si="5"/>
        <v>0</v>
      </c>
      <c r="N89" s="390"/>
      <c r="O89" s="385">
        <f t="shared" si="3"/>
        <v>-106031061.45</v>
      </c>
      <c r="P89" s="385"/>
      <c r="Q89" s="385"/>
      <c r="R89" s="391">
        <f t="shared" si="6"/>
        <v>10603.106145</v>
      </c>
    </row>
    <row r="90" spans="1:18" ht="15" customHeight="1">
      <c r="A90" s="375">
        <v>86</v>
      </c>
      <c r="B90" s="376" t="s">
        <v>802</v>
      </c>
      <c r="C90" s="377" t="s">
        <v>1098</v>
      </c>
      <c r="D90" s="376" t="s">
        <v>1009</v>
      </c>
      <c r="E90" s="378">
        <v>3623999</v>
      </c>
      <c r="F90" s="378">
        <v>0</v>
      </c>
      <c r="G90" s="378">
        <v>0</v>
      </c>
      <c r="H90" s="379" t="s">
        <v>1010</v>
      </c>
      <c r="I90" s="378">
        <v>3623999</v>
      </c>
      <c r="J90" s="380">
        <f t="shared" si="4"/>
        <v>362.3999</v>
      </c>
      <c r="K90" s="458">
        <v>40903</v>
      </c>
      <c r="L90" s="615"/>
      <c r="M90" s="389">
        <f t="shared" si="5"/>
        <v>0</v>
      </c>
      <c r="N90" s="390"/>
      <c r="O90" s="385">
        <f t="shared" si="3"/>
        <v>-3623999</v>
      </c>
      <c r="P90" s="385"/>
      <c r="Q90" s="385"/>
      <c r="R90" s="391">
        <f t="shared" si="6"/>
        <v>362.3999</v>
      </c>
    </row>
    <row r="91" spans="1:18" ht="15" customHeight="1">
      <c r="A91" s="375">
        <v>87</v>
      </c>
      <c r="B91" s="376" t="s">
        <v>234</v>
      </c>
      <c r="C91" s="423" t="s">
        <v>1099</v>
      </c>
      <c r="D91" s="376" t="s">
        <v>1009</v>
      </c>
      <c r="E91" s="378">
        <v>62109</v>
      </c>
      <c r="F91" s="378">
        <v>657372</v>
      </c>
      <c r="G91" s="378">
        <v>0</v>
      </c>
      <c r="H91" s="379" t="s">
        <v>1010</v>
      </c>
      <c r="I91" s="378">
        <v>719481</v>
      </c>
      <c r="J91" s="380">
        <f t="shared" si="4"/>
        <v>71.948099999999997</v>
      </c>
      <c r="K91" s="459">
        <v>40903</v>
      </c>
      <c r="L91" s="615"/>
      <c r="M91" s="389">
        <f t="shared" si="5"/>
        <v>0</v>
      </c>
      <c r="N91" s="390"/>
      <c r="O91" s="385">
        <f t="shared" si="3"/>
        <v>-719481</v>
      </c>
      <c r="P91" s="385"/>
      <c r="Q91" s="385"/>
      <c r="R91" s="391">
        <f t="shared" si="6"/>
        <v>71.948099999999997</v>
      </c>
    </row>
    <row r="92" spans="1:18" ht="15" customHeight="1">
      <c r="A92" s="375">
        <v>88</v>
      </c>
      <c r="B92" s="376" t="s">
        <v>230</v>
      </c>
      <c r="C92" s="395" t="s">
        <v>1100</v>
      </c>
      <c r="D92" s="376" t="s">
        <v>1009</v>
      </c>
      <c r="E92" s="378">
        <v>249232990.88</v>
      </c>
      <c r="F92" s="378">
        <v>468147</v>
      </c>
      <c r="G92" s="378">
        <v>0</v>
      </c>
      <c r="H92" s="379" t="s">
        <v>1010</v>
      </c>
      <c r="I92" s="378">
        <v>249701137.88</v>
      </c>
      <c r="J92" s="380">
        <f t="shared" si="4"/>
        <v>24970.113787999999</v>
      </c>
      <c r="K92" s="460">
        <v>41201</v>
      </c>
      <c r="L92" s="388">
        <v>484.41</v>
      </c>
      <c r="M92" s="389">
        <f t="shared" si="5"/>
        <v>27253.00765</v>
      </c>
      <c r="N92" s="390">
        <v>272530076.5</v>
      </c>
      <c r="O92" s="385">
        <f t="shared" si="3"/>
        <v>22828938.620000005</v>
      </c>
      <c r="P92" s="385">
        <v>1</v>
      </c>
      <c r="Q92" s="385"/>
      <c r="R92" s="391">
        <f t="shared" si="6"/>
        <v>-2282.8938620000008</v>
      </c>
    </row>
    <row r="93" spans="1:18" ht="15" customHeight="1">
      <c r="A93" s="375">
        <v>89</v>
      </c>
      <c r="B93" s="376" t="s">
        <v>804</v>
      </c>
      <c r="C93" s="377" t="s">
        <v>1101</v>
      </c>
      <c r="D93" s="376" t="s">
        <v>1048</v>
      </c>
      <c r="E93" s="378">
        <v>0</v>
      </c>
      <c r="F93" s="378">
        <v>2834497.95</v>
      </c>
      <c r="G93" s="378">
        <v>0</v>
      </c>
      <c r="H93" s="379" t="s">
        <v>1010</v>
      </c>
      <c r="I93" s="378">
        <v>2834497.95</v>
      </c>
      <c r="J93" s="380">
        <f t="shared" si="4"/>
        <v>283.44979499999999</v>
      </c>
      <c r="K93" s="436" t="s">
        <v>868</v>
      </c>
      <c r="L93" s="388">
        <v>11.68</v>
      </c>
      <c r="M93" s="389">
        <f t="shared" si="5"/>
        <v>0</v>
      </c>
      <c r="N93" s="390"/>
      <c r="O93" s="385">
        <f t="shared" si="3"/>
        <v>-2834497.95</v>
      </c>
      <c r="P93" s="385"/>
      <c r="Q93" s="385"/>
      <c r="R93" s="391">
        <f t="shared" si="6"/>
        <v>283.44979499999999</v>
      </c>
    </row>
    <row r="94" spans="1:18" ht="15" customHeight="1">
      <c r="A94" s="375">
        <v>90</v>
      </c>
      <c r="B94" s="376" t="s">
        <v>268</v>
      </c>
      <c r="C94" s="377" t="s">
        <v>1102</v>
      </c>
      <c r="D94" s="376" t="s">
        <v>1009</v>
      </c>
      <c r="E94" s="378">
        <v>2000</v>
      </c>
      <c r="F94" s="378">
        <v>0</v>
      </c>
      <c r="G94" s="378">
        <v>0</v>
      </c>
      <c r="H94" s="379" t="s">
        <v>1010</v>
      </c>
      <c r="I94" s="378">
        <v>2000</v>
      </c>
      <c r="J94" s="380">
        <f t="shared" si="4"/>
        <v>0.2</v>
      </c>
      <c r="K94" s="394"/>
      <c r="L94" s="388"/>
      <c r="M94" s="389">
        <f t="shared" si="5"/>
        <v>0</v>
      </c>
      <c r="N94" s="390"/>
      <c r="O94" s="385">
        <f t="shared" si="3"/>
        <v>-2000</v>
      </c>
      <c r="P94" s="385"/>
      <c r="Q94" s="385"/>
      <c r="R94" s="391">
        <f t="shared" si="6"/>
        <v>0.2</v>
      </c>
    </row>
    <row r="95" spans="1:18" ht="15" customHeight="1">
      <c r="A95" s="375">
        <v>91</v>
      </c>
      <c r="B95" s="376" t="s">
        <v>806</v>
      </c>
      <c r="C95" s="377" t="s">
        <v>1103</v>
      </c>
      <c r="D95" s="376" t="s">
        <v>1009</v>
      </c>
      <c r="E95" s="378">
        <v>258686.8</v>
      </c>
      <c r="F95" s="378">
        <v>5000</v>
      </c>
      <c r="G95" s="378">
        <v>0</v>
      </c>
      <c r="H95" s="379" t="s">
        <v>1010</v>
      </c>
      <c r="I95" s="378">
        <v>263686.8</v>
      </c>
      <c r="J95" s="380">
        <f t="shared" si="4"/>
        <v>26.368679999999998</v>
      </c>
      <c r="K95" s="461">
        <v>40189</v>
      </c>
      <c r="L95" s="388">
        <v>1.7789999999999999</v>
      </c>
      <c r="M95" s="389">
        <f t="shared" si="5"/>
        <v>0</v>
      </c>
      <c r="N95" s="390"/>
      <c r="O95" s="385">
        <f t="shared" si="3"/>
        <v>-263686.8</v>
      </c>
      <c r="P95" s="385"/>
      <c r="Q95" s="385"/>
      <c r="R95" s="391">
        <f t="shared" si="6"/>
        <v>26.368679999999998</v>
      </c>
    </row>
    <row r="96" spans="1:18" ht="15" customHeight="1">
      <c r="A96" s="375">
        <v>92</v>
      </c>
      <c r="B96" s="376" t="s">
        <v>288</v>
      </c>
      <c r="C96" s="377" t="s">
        <v>1104</v>
      </c>
      <c r="D96" s="376" t="s">
        <v>1009</v>
      </c>
      <c r="E96" s="378">
        <v>18300</v>
      </c>
      <c r="F96" s="378">
        <v>0</v>
      </c>
      <c r="G96" s="378">
        <v>0</v>
      </c>
      <c r="H96" s="379" t="s">
        <v>1010</v>
      </c>
      <c r="I96" s="378">
        <v>18300</v>
      </c>
      <c r="J96" s="380">
        <f t="shared" si="4"/>
        <v>1.83</v>
      </c>
      <c r="K96" s="394"/>
      <c r="L96" s="388"/>
      <c r="M96" s="389">
        <f t="shared" si="5"/>
        <v>0</v>
      </c>
      <c r="N96" s="390"/>
      <c r="O96" s="385">
        <f t="shared" si="3"/>
        <v>-18300</v>
      </c>
      <c r="P96" s="385"/>
      <c r="Q96" s="385"/>
      <c r="R96" s="391">
        <f t="shared" si="6"/>
        <v>1.83</v>
      </c>
    </row>
    <row r="97" spans="1:18" ht="15" customHeight="1">
      <c r="A97" s="375">
        <v>93</v>
      </c>
      <c r="B97" s="376" t="s">
        <v>808</v>
      </c>
      <c r="C97" s="377" t="s">
        <v>1105</v>
      </c>
      <c r="D97" s="376" t="s">
        <v>1009</v>
      </c>
      <c r="E97" s="378">
        <v>10926155.27</v>
      </c>
      <c r="F97" s="378">
        <v>0</v>
      </c>
      <c r="G97" s="378">
        <v>0</v>
      </c>
      <c r="H97" s="379" t="s">
        <v>1010</v>
      </c>
      <c r="I97" s="378">
        <v>10926155.27</v>
      </c>
      <c r="J97" s="380">
        <f t="shared" si="4"/>
        <v>1092.6155269999999</v>
      </c>
      <c r="K97" s="462">
        <v>41274</v>
      </c>
      <c r="L97" s="388">
        <v>18.73</v>
      </c>
      <c r="M97" s="389">
        <f t="shared" si="5"/>
        <v>1092</v>
      </c>
      <c r="N97" s="390">
        <v>10920000</v>
      </c>
      <c r="O97" s="385">
        <f t="shared" si="3"/>
        <v>-6155.269999999553</v>
      </c>
      <c r="P97" s="385"/>
      <c r="Q97" s="385"/>
      <c r="R97" s="391">
        <f t="shared" si="6"/>
        <v>0.6155269999999291</v>
      </c>
    </row>
    <row r="98" spans="1:18" ht="15" customHeight="1">
      <c r="A98" s="375">
        <v>94</v>
      </c>
      <c r="B98" s="376" t="s">
        <v>810</v>
      </c>
      <c r="C98" s="377" t="s">
        <v>1106</v>
      </c>
      <c r="D98" s="376" t="s">
        <v>1009</v>
      </c>
      <c r="E98" s="378">
        <v>26684447.239999998</v>
      </c>
      <c r="F98" s="378">
        <v>0</v>
      </c>
      <c r="G98" s="378">
        <v>0</v>
      </c>
      <c r="H98" s="379" t="s">
        <v>1010</v>
      </c>
      <c r="I98" s="378">
        <v>26684447.239999998</v>
      </c>
      <c r="J98" s="380">
        <f t="shared" si="4"/>
        <v>2668.444724</v>
      </c>
      <c r="K98" s="463">
        <v>41141</v>
      </c>
      <c r="L98" s="388">
        <v>46.4</v>
      </c>
      <c r="M98" s="389">
        <f t="shared" si="5"/>
        <v>2647.27</v>
      </c>
      <c r="N98" s="390">
        <v>26472700</v>
      </c>
      <c r="O98" s="385">
        <f t="shared" si="3"/>
        <v>-211747.23999999836</v>
      </c>
      <c r="P98" s="385"/>
      <c r="Q98" s="385"/>
      <c r="R98" s="391">
        <f t="shared" si="6"/>
        <v>21.174723999999969</v>
      </c>
    </row>
    <row r="99" spans="1:18" ht="15" customHeight="1">
      <c r="A99" s="375">
        <v>95</v>
      </c>
      <c r="B99" s="376" t="s">
        <v>290</v>
      </c>
      <c r="C99" s="377" t="s">
        <v>1107</v>
      </c>
      <c r="D99" s="376" t="s">
        <v>1009</v>
      </c>
      <c r="E99" s="378">
        <v>41378</v>
      </c>
      <c r="F99" s="378">
        <v>0</v>
      </c>
      <c r="G99" s="378">
        <v>0</v>
      </c>
      <c r="H99" s="379" t="s">
        <v>1010</v>
      </c>
      <c r="I99" s="378">
        <v>41378</v>
      </c>
      <c r="J99" s="380">
        <f t="shared" si="4"/>
        <v>4.1378000000000004</v>
      </c>
      <c r="K99" s="394"/>
      <c r="L99" s="388"/>
      <c r="M99" s="389">
        <f t="shared" si="5"/>
        <v>0</v>
      </c>
      <c r="N99" s="390"/>
      <c r="O99" s="385">
        <f t="shared" si="3"/>
        <v>-41378</v>
      </c>
      <c r="P99" s="385"/>
      <c r="Q99" s="385"/>
      <c r="R99" s="391">
        <f t="shared" si="6"/>
        <v>4.1378000000000004</v>
      </c>
    </row>
    <row r="100" spans="1:18" ht="15" customHeight="1">
      <c r="A100" s="375">
        <v>96</v>
      </c>
      <c r="B100" s="376" t="s">
        <v>812</v>
      </c>
      <c r="C100" s="377" t="s">
        <v>1108</v>
      </c>
      <c r="D100" s="376" t="s">
        <v>1009</v>
      </c>
      <c r="E100" s="378">
        <v>9637008.1799999997</v>
      </c>
      <c r="F100" s="378">
        <v>0</v>
      </c>
      <c r="G100" s="378">
        <v>0</v>
      </c>
      <c r="H100" s="379" t="s">
        <v>1010</v>
      </c>
      <c r="I100" s="378">
        <v>9637008.1799999997</v>
      </c>
      <c r="J100" s="380">
        <f t="shared" si="4"/>
        <v>963.70081800000003</v>
      </c>
      <c r="K100" s="464">
        <v>41141</v>
      </c>
      <c r="L100" s="388">
        <v>20.297699999999999</v>
      </c>
      <c r="M100" s="389">
        <f t="shared" si="5"/>
        <v>1078</v>
      </c>
      <c r="N100" s="390">
        <v>10780000</v>
      </c>
      <c r="O100" s="385">
        <f t="shared" si="3"/>
        <v>1142991.8200000003</v>
      </c>
      <c r="P100" s="385">
        <v>1</v>
      </c>
      <c r="Q100" s="385"/>
      <c r="R100" s="391">
        <f t="shared" si="6"/>
        <v>-114.29918199999997</v>
      </c>
    </row>
    <row r="101" spans="1:18" ht="15" customHeight="1">
      <c r="A101" s="375">
        <v>97</v>
      </c>
      <c r="B101" s="376" t="s">
        <v>814</v>
      </c>
      <c r="C101" s="377" t="s">
        <v>1109</v>
      </c>
      <c r="D101" s="376" t="s">
        <v>1009</v>
      </c>
      <c r="E101" s="378">
        <v>5077810</v>
      </c>
      <c r="F101" s="378">
        <v>0</v>
      </c>
      <c r="G101" s="378">
        <v>0</v>
      </c>
      <c r="H101" s="379" t="s">
        <v>1010</v>
      </c>
      <c r="I101" s="378">
        <v>5077810</v>
      </c>
      <c r="J101" s="380">
        <f t="shared" si="4"/>
        <v>507.78100000000001</v>
      </c>
      <c r="K101" s="465">
        <v>40543</v>
      </c>
      <c r="L101" s="388">
        <v>188.37899999999999</v>
      </c>
      <c r="M101" s="389">
        <f t="shared" si="5"/>
        <v>0</v>
      </c>
      <c r="N101" s="390"/>
      <c r="O101" s="385">
        <f t="shared" si="3"/>
        <v>-5077810</v>
      </c>
      <c r="P101" s="385"/>
      <c r="Q101" s="385"/>
      <c r="R101" s="391">
        <f t="shared" si="6"/>
        <v>507.78100000000001</v>
      </c>
    </row>
    <row r="102" spans="1:18" ht="15" customHeight="1">
      <c r="A102" s="375">
        <v>98</v>
      </c>
      <c r="B102" s="376" t="s">
        <v>816</v>
      </c>
      <c r="C102" s="377" t="s">
        <v>1110</v>
      </c>
      <c r="D102" s="376" t="s">
        <v>1009</v>
      </c>
      <c r="E102" s="378">
        <v>10000</v>
      </c>
      <c r="F102" s="378">
        <v>0</v>
      </c>
      <c r="G102" s="378">
        <v>0</v>
      </c>
      <c r="H102" s="379" t="s">
        <v>1010</v>
      </c>
      <c r="I102" s="378">
        <v>10000</v>
      </c>
      <c r="J102" s="380">
        <f t="shared" si="4"/>
        <v>1</v>
      </c>
      <c r="K102" s="466">
        <v>39198</v>
      </c>
      <c r="L102" s="388">
        <v>80.159000000000006</v>
      </c>
      <c r="M102" s="389">
        <f t="shared" si="5"/>
        <v>0</v>
      </c>
      <c r="N102" s="390"/>
      <c r="O102" s="385">
        <f t="shared" si="3"/>
        <v>-10000</v>
      </c>
      <c r="P102" s="385"/>
      <c r="Q102" s="385"/>
      <c r="R102" s="391">
        <f t="shared" si="6"/>
        <v>1</v>
      </c>
    </row>
    <row r="103" spans="1:18" ht="15" customHeight="1">
      <c r="A103" s="375">
        <v>99</v>
      </c>
      <c r="B103" s="376" t="s">
        <v>296</v>
      </c>
      <c r="C103" s="377" t="s">
        <v>1111</v>
      </c>
      <c r="D103" s="376" t="s">
        <v>1009</v>
      </c>
      <c r="E103" s="378">
        <v>5960787.4000000004</v>
      </c>
      <c r="F103" s="378">
        <v>0</v>
      </c>
      <c r="G103" s="378">
        <v>0</v>
      </c>
      <c r="H103" s="379" t="s">
        <v>1010</v>
      </c>
      <c r="I103" s="378">
        <v>5960787.4000000004</v>
      </c>
      <c r="J103" s="380">
        <f t="shared" si="4"/>
        <v>596.07874000000004</v>
      </c>
      <c r="K103" s="467">
        <v>41141</v>
      </c>
      <c r="L103" s="388">
        <v>18.939599999999999</v>
      </c>
      <c r="M103" s="389">
        <f t="shared" si="5"/>
        <v>595.30694000000005</v>
      </c>
      <c r="N103" s="390">
        <v>5953069.4000000004</v>
      </c>
      <c r="O103" s="385">
        <f t="shared" si="3"/>
        <v>-7718</v>
      </c>
      <c r="P103" s="385"/>
      <c r="Q103" s="385"/>
      <c r="R103" s="391">
        <f t="shared" si="6"/>
        <v>0.77179999999998472</v>
      </c>
    </row>
    <row r="104" spans="1:18" ht="15" customHeight="1">
      <c r="A104" s="375">
        <v>100</v>
      </c>
      <c r="B104" s="376" t="s">
        <v>818</v>
      </c>
      <c r="C104" s="377" t="s">
        <v>1112</v>
      </c>
      <c r="D104" s="376" t="s">
        <v>1009</v>
      </c>
      <c r="E104" s="378">
        <v>34110652.210000001</v>
      </c>
      <c r="F104" s="378">
        <v>0</v>
      </c>
      <c r="G104" s="378">
        <v>0</v>
      </c>
      <c r="H104" s="379" t="s">
        <v>1010</v>
      </c>
      <c r="I104" s="378">
        <v>34110652.210000001</v>
      </c>
      <c r="J104" s="380">
        <f t="shared" si="4"/>
        <v>3411.0652210000003</v>
      </c>
      <c r="K104" s="468">
        <v>41838</v>
      </c>
      <c r="L104" s="388">
        <v>47.86</v>
      </c>
      <c r="M104" s="389">
        <f t="shared" si="5"/>
        <v>3500.7747210000002</v>
      </c>
      <c r="N104" s="390">
        <v>35007747.210000001</v>
      </c>
      <c r="O104" s="385">
        <f t="shared" si="3"/>
        <v>897095</v>
      </c>
      <c r="P104" s="385">
        <v>1</v>
      </c>
      <c r="Q104" s="385"/>
      <c r="R104" s="391">
        <f t="shared" si="6"/>
        <v>-89.709499999999935</v>
      </c>
    </row>
    <row r="105" spans="1:18" ht="15" customHeight="1">
      <c r="A105" s="375">
        <v>101</v>
      </c>
      <c r="B105" s="376" t="s">
        <v>820</v>
      </c>
      <c r="C105" s="377" t="s">
        <v>1113</v>
      </c>
      <c r="D105" s="376" t="s">
        <v>1009</v>
      </c>
      <c r="E105" s="378">
        <v>2573507</v>
      </c>
      <c r="F105" s="378">
        <v>-254781.5</v>
      </c>
      <c r="G105" s="378">
        <v>2314525.5</v>
      </c>
      <c r="H105" s="379" t="s">
        <v>1010</v>
      </c>
      <c r="I105" s="378">
        <v>4200</v>
      </c>
      <c r="J105" s="380">
        <f t="shared" si="4"/>
        <v>0.42</v>
      </c>
      <c r="K105" s="469">
        <v>36755</v>
      </c>
      <c r="L105" s="388">
        <v>7.02</v>
      </c>
      <c r="M105" s="389">
        <f t="shared" si="5"/>
        <v>0</v>
      </c>
      <c r="N105" s="390"/>
      <c r="O105" s="385">
        <f t="shared" si="3"/>
        <v>-4200</v>
      </c>
      <c r="P105" s="385"/>
      <c r="Q105" s="385"/>
      <c r="R105" s="391">
        <f t="shared" si="6"/>
        <v>0.42</v>
      </c>
    </row>
    <row r="106" spans="1:18" ht="15" customHeight="1">
      <c r="A106" s="375">
        <v>102</v>
      </c>
      <c r="B106" s="376" t="s">
        <v>318</v>
      </c>
      <c r="C106" s="377" t="s">
        <v>1114</v>
      </c>
      <c r="D106" s="376" t="s">
        <v>1009</v>
      </c>
      <c r="E106" s="378">
        <v>11075085.289999999</v>
      </c>
      <c r="F106" s="378">
        <v>0</v>
      </c>
      <c r="G106" s="378">
        <v>0</v>
      </c>
      <c r="H106" s="379" t="s">
        <v>1010</v>
      </c>
      <c r="I106" s="378">
        <v>11075085.289999999</v>
      </c>
      <c r="J106" s="380">
        <f t="shared" si="4"/>
        <v>1107.508529</v>
      </c>
      <c r="K106" s="470">
        <v>41274</v>
      </c>
      <c r="L106" s="388">
        <v>121.16</v>
      </c>
      <c r="M106" s="389">
        <f t="shared" si="5"/>
        <v>8110</v>
      </c>
      <c r="N106" s="390">
        <v>81100000</v>
      </c>
      <c r="O106" s="385">
        <f t="shared" si="3"/>
        <v>70024914.710000008</v>
      </c>
      <c r="P106" s="385">
        <v>1</v>
      </c>
      <c r="Q106" s="385"/>
      <c r="R106" s="391">
        <f t="shared" si="6"/>
        <v>-7002.4914710000003</v>
      </c>
    </row>
    <row r="107" spans="1:18" ht="15" customHeight="1">
      <c r="A107" s="375">
        <v>103</v>
      </c>
      <c r="B107" s="376" t="s">
        <v>320</v>
      </c>
      <c r="C107" s="377" t="s">
        <v>1115</v>
      </c>
      <c r="D107" s="376" t="s">
        <v>1009</v>
      </c>
      <c r="E107" s="378">
        <v>3622034</v>
      </c>
      <c r="F107" s="378">
        <v>0</v>
      </c>
      <c r="G107" s="378">
        <v>0</v>
      </c>
      <c r="H107" s="379" t="s">
        <v>1010</v>
      </c>
      <c r="I107" s="378">
        <v>3622034</v>
      </c>
      <c r="J107" s="380">
        <f t="shared" si="4"/>
        <v>362.20339999999999</v>
      </c>
      <c r="K107" s="471">
        <v>40945</v>
      </c>
      <c r="L107" s="388">
        <v>21.76</v>
      </c>
      <c r="M107" s="389">
        <f t="shared" si="5"/>
        <v>386.20359999999999</v>
      </c>
      <c r="N107" s="390">
        <v>3862036</v>
      </c>
      <c r="O107" s="385">
        <f t="shared" si="3"/>
        <v>240002</v>
      </c>
      <c r="P107" s="385">
        <v>1</v>
      </c>
      <c r="Q107" s="385"/>
      <c r="R107" s="391">
        <f t="shared" si="6"/>
        <v>-24.000200000000007</v>
      </c>
    </row>
    <row r="108" spans="1:18" ht="15" customHeight="1">
      <c r="A108" s="375">
        <v>104</v>
      </c>
      <c r="B108" s="376" t="s">
        <v>822</v>
      </c>
      <c r="C108" s="377" t="s">
        <v>1116</v>
      </c>
      <c r="D108" s="376" t="s">
        <v>1009</v>
      </c>
      <c r="E108" s="378">
        <v>8225277.5300000003</v>
      </c>
      <c r="F108" s="378">
        <v>0</v>
      </c>
      <c r="G108" s="378">
        <v>0</v>
      </c>
      <c r="H108" s="379" t="s">
        <v>1010</v>
      </c>
      <c r="I108" s="378">
        <v>8225277.5300000003</v>
      </c>
      <c r="J108" s="380">
        <f t="shared" si="4"/>
        <v>822.52775300000008</v>
      </c>
      <c r="K108" s="472">
        <v>41389</v>
      </c>
      <c r="L108" s="388">
        <v>51.151899999999998</v>
      </c>
      <c r="M108" s="389">
        <f t="shared" si="5"/>
        <v>822</v>
      </c>
      <c r="N108" s="390">
        <v>8220000</v>
      </c>
      <c r="O108" s="385">
        <f t="shared" si="3"/>
        <v>-5277.5300000002608</v>
      </c>
      <c r="P108" s="385"/>
      <c r="Q108" s="385"/>
      <c r="R108" s="391">
        <f t="shared" si="6"/>
        <v>0.52775300000007519</v>
      </c>
    </row>
    <row r="109" spans="1:18" ht="15" customHeight="1">
      <c r="A109" s="375">
        <v>105</v>
      </c>
      <c r="B109" s="376" t="s">
        <v>322</v>
      </c>
      <c r="C109" s="377" t="s">
        <v>1117</v>
      </c>
      <c r="D109" s="376" t="s">
        <v>1009</v>
      </c>
      <c r="E109" s="378">
        <v>4884647.32</v>
      </c>
      <c r="F109" s="378">
        <v>0</v>
      </c>
      <c r="G109" s="378">
        <v>0</v>
      </c>
      <c r="H109" s="379" t="s">
        <v>1010</v>
      </c>
      <c r="I109" s="378">
        <v>4884647.32</v>
      </c>
      <c r="J109" s="380">
        <f t="shared" si="4"/>
        <v>488.46473200000003</v>
      </c>
      <c r="K109" s="473">
        <v>41635</v>
      </c>
      <c r="L109" s="388">
        <v>14.44</v>
      </c>
      <c r="M109" s="389">
        <f t="shared" si="5"/>
        <v>450</v>
      </c>
      <c r="N109" s="390">
        <v>4500000</v>
      </c>
      <c r="O109" s="385">
        <f t="shared" si="3"/>
        <v>-384647.3200000003</v>
      </c>
      <c r="P109" s="385"/>
      <c r="Q109" s="385"/>
      <c r="R109" s="391">
        <f t="shared" si="6"/>
        <v>38.464732000000026</v>
      </c>
    </row>
    <row r="110" spans="1:18" ht="15" customHeight="1">
      <c r="A110" s="375">
        <v>106</v>
      </c>
      <c r="B110" s="376" t="s">
        <v>330</v>
      </c>
      <c r="C110" s="377" t="s">
        <v>1118</v>
      </c>
      <c r="D110" s="376" t="s">
        <v>1009</v>
      </c>
      <c r="E110" s="378">
        <v>4304778.8</v>
      </c>
      <c r="F110" s="378">
        <v>86442</v>
      </c>
      <c r="G110" s="378">
        <v>0</v>
      </c>
      <c r="H110" s="379" t="s">
        <v>1010</v>
      </c>
      <c r="I110" s="378">
        <v>4391220.8</v>
      </c>
      <c r="J110" s="380">
        <f t="shared" si="4"/>
        <v>439.12207999999998</v>
      </c>
      <c r="K110" s="474">
        <v>41141</v>
      </c>
      <c r="L110" s="388">
        <v>20.297699999999999</v>
      </c>
      <c r="M110" s="389">
        <f t="shared" si="5"/>
        <v>417.20167999999995</v>
      </c>
      <c r="N110" s="390">
        <v>4172016.8</v>
      </c>
      <c r="O110" s="385">
        <f t="shared" si="3"/>
        <v>-219204</v>
      </c>
      <c r="P110" s="385"/>
      <c r="Q110" s="385"/>
      <c r="R110" s="391">
        <f t="shared" si="6"/>
        <v>21.920400000000029</v>
      </c>
    </row>
    <row r="111" spans="1:18" ht="15" customHeight="1">
      <c r="A111" s="375">
        <v>107</v>
      </c>
      <c r="B111" s="376" t="s">
        <v>824</v>
      </c>
      <c r="C111" s="377" t="s">
        <v>1119</v>
      </c>
      <c r="D111" s="376" t="s">
        <v>1009</v>
      </c>
      <c r="E111" s="378">
        <v>73200</v>
      </c>
      <c r="F111" s="378">
        <v>0</v>
      </c>
      <c r="G111" s="378">
        <v>0</v>
      </c>
      <c r="H111" s="379" t="s">
        <v>1010</v>
      </c>
      <c r="I111" s="378">
        <v>73200</v>
      </c>
      <c r="J111" s="380">
        <f t="shared" si="4"/>
        <v>7.32</v>
      </c>
      <c r="K111" s="475">
        <v>40014</v>
      </c>
      <c r="L111" s="388">
        <v>189</v>
      </c>
      <c r="M111" s="389">
        <f t="shared" si="5"/>
        <v>0</v>
      </c>
      <c r="N111" s="390"/>
      <c r="O111" s="385">
        <f t="shared" si="3"/>
        <v>-73200</v>
      </c>
      <c r="P111" s="385"/>
      <c r="Q111" s="385"/>
      <c r="R111" s="391">
        <f t="shared" si="6"/>
        <v>7.32</v>
      </c>
    </row>
    <row r="112" spans="1:18" ht="15" customHeight="1">
      <c r="A112" s="375">
        <v>108</v>
      </c>
      <c r="B112" s="376" t="s">
        <v>334</v>
      </c>
      <c r="C112" s="377" t="s">
        <v>1120</v>
      </c>
      <c r="D112" s="376" t="s">
        <v>1009</v>
      </c>
      <c r="E112" s="378">
        <v>4102507.81</v>
      </c>
      <c r="F112" s="378">
        <v>0</v>
      </c>
      <c r="G112" s="378">
        <v>0</v>
      </c>
      <c r="H112" s="379" t="s">
        <v>1010</v>
      </c>
      <c r="I112" s="378">
        <v>4102507.81</v>
      </c>
      <c r="J112" s="380">
        <f t="shared" si="4"/>
        <v>410.25078100000002</v>
      </c>
      <c r="K112" s="476">
        <v>40945</v>
      </c>
      <c r="L112" s="388">
        <v>23.2</v>
      </c>
      <c r="M112" s="389">
        <f t="shared" si="5"/>
        <v>409.42630499999996</v>
      </c>
      <c r="N112" s="390">
        <v>4094263.05</v>
      </c>
      <c r="O112" s="385">
        <f t="shared" si="3"/>
        <v>-8244.7600000002421</v>
      </c>
      <c r="P112" s="385"/>
      <c r="Q112" s="385"/>
      <c r="R112" s="391">
        <f t="shared" si="6"/>
        <v>0.82447600000006105</v>
      </c>
    </row>
    <row r="113" spans="1:18" ht="15" customHeight="1">
      <c r="A113" s="375">
        <v>109</v>
      </c>
      <c r="B113" s="376" t="s">
        <v>826</v>
      </c>
      <c r="C113" s="377" t="s">
        <v>1121</v>
      </c>
      <c r="D113" s="376" t="s">
        <v>1009</v>
      </c>
      <c r="E113" s="378">
        <v>3722472</v>
      </c>
      <c r="F113" s="378">
        <v>0</v>
      </c>
      <c r="G113" s="378">
        <v>0</v>
      </c>
      <c r="H113" s="379" t="s">
        <v>1010</v>
      </c>
      <c r="I113" s="378">
        <v>3722472</v>
      </c>
      <c r="J113" s="380">
        <f t="shared" si="4"/>
        <v>372.24720000000002</v>
      </c>
      <c r="K113" s="394"/>
      <c r="L113" s="388"/>
      <c r="M113" s="389">
        <f t="shared" si="5"/>
        <v>0</v>
      </c>
      <c r="N113" s="390"/>
      <c r="O113" s="385">
        <f t="shared" si="3"/>
        <v>-3722472</v>
      </c>
      <c r="P113" s="385"/>
      <c r="Q113" s="385"/>
      <c r="R113" s="391">
        <f t="shared" si="6"/>
        <v>372.24720000000002</v>
      </c>
    </row>
    <row r="114" spans="1:18" ht="15" customHeight="1">
      <c r="A114" s="375">
        <v>110</v>
      </c>
      <c r="B114" s="376" t="s">
        <v>828</v>
      </c>
      <c r="C114" s="377" t="s">
        <v>1122</v>
      </c>
      <c r="D114" s="376" t="s">
        <v>1009</v>
      </c>
      <c r="E114" s="378">
        <v>7918292.8399999999</v>
      </c>
      <c r="F114" s="378">
        <v>0</v>
      </c>
      <c r="G114" s="378">
        <v>0</v>
      </c>
      <c r="H114" s="379" t="s">
        <v>1010</v>
      </c>
      <c r="I114" s="378">
        <v>7918292.8399999999</v>
      </c>
      <c r="J114" s="380">
        <f t="shared" si="4"/>
        <v>791.82928400000003</v>
      </c>
      <c r="K114" s="394"/>
      <c r="L114" s="388"/>
      <c r="M114" s="389">
        <f t="shared" si="5"/>
        <v>0</v>
      </c>
      <c r="N114" s="390"/>
      <c r="O114" s="385">
        <f t="shared" si="3"/>
        <v>-7918292.8399999999</v>
      </c>
      <c r="P114" s="385"/>
      <c r="Q114" s="385"/>
      <c r="R114" s="391">
        <f t="shared" si="6"/>
        <v>791.82928400000003</v>
      </c>
    </row>
    <row r="115" spans="1:18" ht="15" customHeight="1">
      <c r="A115" s="375">
        <v>111</v>
      </c>
      <c r="B115" s="376" t="s">
        <v>830</v>
      </c>
      <c r="C115" s="377" t="s">
        <v>1123</v>
      </c>
      <c r="D115" s="376" t="s">
        <v>1009</v>
      </c>
      <c r="E115" s="378">
        <v>6411149</v>
      </c>
      <c r="F115" s="378">
        <v>0</v>
      </c>
      <c r="G115" s="378">
        <v>0</v>
      </c>
      <c r="H115" s="379" t="s">
        <v>1010</v>
      </c>
      <c r="I115" s="378">
        <v>6411149</v>
      </c>
      <c r="J115" s="380">
        <f t="shared" si="4"/>
        <v>641.11490000000003</v>
      </c>
      <c r="K115" s="394"/>
      <c r="L115" s="388"/>
      <c r="M115" s="389">
        <f t="shared" si="5"/>
        <v>0</v>
      </c>
      <c r="N115" s="390"/>
      <c r="O115" s="385">
        <f t="shared" si="3"/>
        <v>-6411149</v>
      </c>
      <c r="P115" s="385"/>
      <c r="Q115" s="385"/>
      <c r="R115" s="391">
        <f t="shared" si="6"/>
        <v>641.11490000000003</v>
      </c>
    </row>
    <row r="116" spans="1:18" ht="15" customHeight="1">
      <c r="A116" s="375">
        <v>112</v>
      </c>
      <c r="B116" s="376" t="s">
        <v>354</v>
      </c>
      <c r="C116" s="377" t="s">
        <v>1124</v>
      </c>
      <c r="D116" s="376" t="s">
        <v>1009</v>
      </c>
      <c r="E116" s="378">
        <v>1498447</v>
      </c>
      <c r="F116" s="378">
        <v>0</v>
      </c>
      <c r="G116" s="378">
        <v>0</v>
      </c>
      <c r="H116" s="379" t="s">
        <v>1010</v>
      </c>
      <c r="I116" s="378">
        <v>1498447</v>
      </c>
      <c r="J116" s="380">
        <f t="shared" si="4"/>
        <v>149.84469999999999</v>
      </c>
      <c r="K116" s="477">
        <v>41389</v>
      </c>
      <c r="L116" s="388">
        <v>4.7058999999999997</v>
      </c>
      <c r="M116" s="389">
        <f t="shared" si="5"/>
        <v>177</v>
      </c>
      <c r="N116" s="390">
        <v>1770000</v>
      </c>
      <c r="O116" s="385">
        <f t="shared" si="3"/>
        <v>271553</v>
      </c>
      <c r="P116" s="385">
        <v>1</v>
      </c>
      <c r="Q116" s="385"/>
      <c r="R116" s="391">
        <f t="shared" si="6"/>
        <v>-27.155300000000011</v>
      </c>
    </row>
    <row r="117" spans="1:18" ht="15" customHeight="1">
      <c r="A117" s="375">
        <v>113</v>
      </c>
      <c r="B117" s="376" t="s">
        <v>832</v>
      </c>
      <c r="C117" s="377" t="s">
        <v>1125</v>
      </c>
      <c r="D117" s="376" t="s">
        <v>1009</v>
      </c>
      <c r="E117" s="378">
        <v>5968840.5</v>
      </c>
      <c r="F117" s="378">
        <v>0</v>
      </c>
      <c r="G117" s="378">
        <v>0</v>
      </c>
      <c r="H117" s="379" t="s">
        <v>1010</v>
      </c>
      <c r="I117" s="378">
        <v>5968840.5</v>
      </c>
      <c r="J117" s="380">
        <f t="shared" si="4"/>
        <v>596.88405</v>
      </c>
      <c r="K117" s="478">
        <v>41181</v>
      </c>
      <c r="L117" s="388">
        <v>5.0999999999999996</v>
      </c>
      <c r="M117" s="389">
        <f t="shared" si="5"/>
        <v>527.88405</v>
      </c>
      <c r="N117" s="390">
        <v>5278840.5</v>
      </c>
      <c r="O117" s="385">
        <f t="shared" si="3"/>
        <v>-690000</v>
      </c>
      <c r="P117" s="385"/>
      <c r="Q117" s="385"/>
      <c r="R117" s="391">
        <f t="shared" si="6"/>
        <v>69</v>
      </c>
    </row>
    <row r="118" spans="1:18" ht="15" customHeight="1">
      <c r="A118" s="375">
        <v>114</v>
      </c>
      <c r="B118" s="376" t="s">
        <v>360</v>
      </c>
      <c r="C118" s="377" t="s">
        <v>1126</v>
      </c>
      <c r="D118" s="376" t="s">
        <v>1009</v>
      </c>
      <c r="E118" s="378">
        <v>11170</v>
      </c>
      <c r="F118" s="378">
        <v>0</v>
      </c>
      <c r="G118" s="378">
        <v>0</v>
      </c>
      <c r="H118" s="379" t="s">
        <v>1010</v>
      </c>
      <c r="I118" s="378">
        <v>11170</v>
      </c>
      <c r="J118" s="380">
        <f t="shared" si="4"/>
        <v>1.117</v>
      </c>
      <c r="K118" s="479" t="s">
        <v>869</v>
      </c>
      <c r="L118" s="388">
        <v>5.6254999999999997</v>
      </c>
      <c r="M118" s="389">
        <f t="shared" si="5"/>
        <v>150</v>
      </c>
      <c r="N118" s="390">
        <v>1500000</v>
      </c>
      <c r="O118" s="385">
        <f t="shared" ref="O118:O133" si="7">N118-I118</f>
        <v>1488830</v>
      </c>
      <c r="P118" s="385">
        <v>1</v>
      </c>
      <c r="Q118" s="385"/>
      <c r="R118" s="391">
        <f t="shared" si="6"/>
        <v>-148.88300000000001</v>
      </c>
    </row>
    <row r="119" spans="1:18" ht="15" customHeight="1">
      <c r="A119" s="375">
        <v>115</v>
      </c>
      <c r="B119" s="376" t="s">
        <v>366</v>
      </c>
      <c r="C119" s="395" t="s">
        <v>1127</v>
      </c>
      <c r="D119" s="376" t="s">
        <v>1009</v>
      </c>
      <c r="E119" s="378">
        <v>13741218.5</v>
      </c>
      <c r="F119" s="378">
        <v>5000</v>
      </c>
      <c r="G119" s="378">
        <v>0</v>
      </c>
      <c r="H119" s="379" t="s">
        <v>1010</v>
      </c>
      <c r="I119" s="378">
        <v>13746218.5</v>
      </c>
      <c r="J119" s="380">
        <f t="shared" si="4"/>
        <v>1374.62185</v>
      </c>
      <c r="K119" s="480">
        <v>41546</v>
      </c>
      <c r="L119" s="388">
        <v>22.982800000000001</v>
      </c>
      <c r="M119" s="389">
        <f t="shared" si="5"/>
        <v>2250</v>
      </c>
      <c r="N119" s="390">
        <v>22500000</v>
      </c>
      <c r="O119" s="385">
        <f t="shared" si="7"/>
        <v>8753781.5</v>
      </c>
      <c r="P119" s="385">
        <v>1</v>
      </c>
      <c r="Q119" s="385"/>
      <c r="R119" s="391">
        <f t="shared" si="6"/>
        <v>-875.37815000000001</v>
      </c>
    </row>
    <row r="120" spans="1:18" ht="15" customHeight="1">
      <c r="A120" s="375">
        <v>116</v>
      </c>
      <c r="B120" s="376" t="s">
        <v>374</v>
      </c>
      <c r="C120" s="377" t="s">
        <v>1128</v>
      </c>
      <c r="D120" s="376" t="s">
        <v>1009</v>
      </c>
      <c r="E120" s="378">
        <v>83790</v>
      </c>
      <c r="F120" s="378">
        <v>0</v>
      </c>
      <c r="G120" s="378">
        <v>0</v>
      </c>
      <c r="H120" s="379" t="s">
        <v>1010</v>
      </c>
      <c r="I120" s="378">
        <v>83790</v>
      </c>
      <c r="J120" s="380">
        <f t="shared" si="4"/>
        <v>8.3789999999999996</v>
      </c>
      <c r="K120" s="394"/>
      <c r="L120" s="388"/>
      <c r="M120" s="389">
        <f t="shared" si="5"/>
        <v>5000</v>
      </c>
      <c r="N120" s="390">
        <v>50000000</v>
      </c>
      <c r="O120" s="385">
        <f t="shared" si="7"/>
        <v>49916210</v>
      </c>
      <c r="P120" s="385">
        <v>1</v>
      </c>
      <c r="Q120" s="385"/>
      <c r="R120" s="391">
        <f t="shared" si="6"/>
        <v>-4991.6210000000001</v>
      </c>
    </row>
    <row r="121" spans="1:18" ht="15" customHeight="1">
      <c r="A121" s="375">
        <v>117</v>
      </c>
      <c r="B121" s="437" t="s">
        <v>378</v>
      </c>
      <c r="C121" s="438" t="s">
        <v>1129</v>
      </c>
      <c r="D121" s="388"/>
      <c r="E121" s="378"/>
      <c r="F121" s="378"/>
      <c r="G121" s="378"/>
      <c r="H121" s="378"/>
      <c r="I121" s="378"/>
      <c r="J121" s="380">
        <f t="shared" si="4"/>
        <v>0</v>
      </c>
      <c r="K121" s="481" t="s">
        <v>870</v>
      </c>
      <c r="L121" s="388">
        <v>231.21619999999999</v>
      </c>
      <c r="M121" s="389">
        <f t="shared" si="5"/>
        <v>4998</v>
      </c>
      <c r="N121" s="439">
        <v>49980000</v>
      </c>
      <c r="O121" s="385">
        <f t="shared" si="7"/>
        <v>49980000</v>
      </c>
      <c r="P121" s="385">
        <v>1</v>
      </c>
      <c r="Q121" s="385"/>
      <c r="R121" s="391">
        <f t="shared" si="6"/>
        <v>-4998</v>
      </c>
    </row>
    <row r="122" spans="1:18" ht="15" customHeight="1">
      <c r="A122" s="375">
        <v>118</v>
      </c>
      <c r="B122" s="376" t="s">
        <v>376</v>
      </c>
      <c r="C122" s="377" t="s">
        <v>1130</v>
      </c>
      <c r="D122" s="376" t="s">
        <v>1009</v>
      </c>
      <c r="E122" s="378">
        <v>15165540.92</v>
      </c>
      <c r="F122" s="378">
        <v>0</v>
      </c>
      <c r="G122" s="378">
        <v>0</v>
      </c>
      <c r="H122" s="379" t="s">
        <v>1010</v>
      </c>
      <c r="I122" s="378">
        <v>15165540.92</v>
      </c>
      <c r="J122" s="380">
        <f t="shared" si="4"/>
        <v>1516.5540920000001</v>
      </c>
      <c r="K122" s="482">
        <v>41635</v>
      </c>
      <c r="L122" s="388">
        <v>72.885000000000005</v>
      </c>
      <c r="M122" s="389">
        <f t="shared" si="5"/>
        <v>1542</v>
      </c>
      <c r="N122" s="390">
        <v>15420000</v>
      </c>
      <c r="O122" s="385">
        <f t="shared" si="7"/>
        <v>254459.08000000007</v>
      </c>
      <c r="P122" s="385">
        <v>1</v>
      </c>
      <c r="Q122" s="385"/>
      <c r="R122" s="391">
        <f t="shared" si="6"/>
        <v>-25.445907999999918</v>
      </c>
    </row>
    <row r="123" spans="1:18" ht="15" customHeight="1">
      <c r="A123" s="375">
        <v>119</v>
      </c>
      <c r="B123" s="376" t="s">
        <v>386</v>
      </c>
      <c r="C123" s="377" t="s">
        <v>1131</v>
      </c>
      <c r="D123" s="376" t="s">
        <v>1009</v>
      </c>
      <c r="E123" s="378">
        <v>18075735.25</v>
      </c>
      <c r="F123" s="378">
        <v>0</v>
      </c>
      <c r="G123" s="378">
        <v>0</v>
      </c>
      <c r="H123" s="379" t="s">
        <v>1010</v>
      </c>
      <c r="I123" s="378">
        <v>18075735.25</v>
      </c>
      <c r="J123" s="380">
        <f t="shared" si="4"/>
        <v>1807.573525</v>
      </c>
      <c r="K123" s="483">
        <v>41921</v>
      </c>
      <c r="L123" s="388">
        <v>45.101599999999998</v>
      </c>
      <c r="M123" s="389">
        <f t="shared" si="5"/>
        <v>2000</v>
      </c>
      <c r="N123" s="390">
        <v>20000000</v>
      </c>
      <c r="O123" s="385">
        <f t="shared" si="7"/>
        <v>1924264.75</v>
      </c>
      <c r="P123" s="385">
        <v>1</v>
      </c>
      <c r="Q123" s="385"/>
      <c r="R123" s="391">
        <f t="shared" si="6"/>
        <v>-192.42647499999998</v>
      </c>
    </row>
    <row r="124" spans="1:18" ht="15" customHeight="1">
      <c r="A124" s="375">
        <v>120</v>
      </c>
      <c r="B124" s="376" t="s">
        <v>390</v>
      </c>
      <c r="C124" s="377" t="s">
        <v>1132</v>
      </c>
      <c r="D124" s="376" t="s">
        <v>1009</v>
      </c>
      <c r="E124" s="378">
        <v>1394949.87</v>
      </c>
      <c r="F124" s="378">
        <v>324522</v>
      </c>
      <c r="G124" s="378">
        <v>0</v>
      </c>
      <c r="H124" s="379" t="s">
        <v>1010</v>
      </c>
      <c r="I124" s="378">
        <v>1719471.87</v>
      </c>
      <c r="J124" s="380">
        <f t="shared" si="4"/>
        <v>171.94718700000001</v>
      </c>
      <c r="K124" s="484">
        <v>41939</v>
      </c>
      <c r="L124" s="388">
        <v>3.0869</v>
      </c>
      <c r="M124" s="389">
        <f t="shared" si="5"/>
        <v>246</v>
      </c>
      <c r="N124" s="390">
        <v>2460000</v>
      </c>
      <c r="O124" s="385">
        <f t="shared" si="7"/>
        <v>740528.12999999989</v>
      </c>
      <c r="P124" s="385">
        <v>1</v>
      </c>
      <c r="Q124" s="385"/>
      <c r="R124" s="391">
        <f t="shared" si="6"/>
        <v>-74.052812999999986</v>
      </c>
    </row>
    <row r="125" spans="1:18" ht="15" customHeight="1">
      <c r="A125" s="375">
        <v>121</v>
      </c>
      <c r="B125" s="376" t="s">
        <v>394</v>
      </c>
      <c r="C125" s="377" t="s">
        <v>1133</v>
      </c>
      <c r="D125" s="376" t="s">
        <v>1009</v>
      </c>
      <c r="E125" s="378">
        <v>350380.32</v>
      </c>
      <c r="F125" s="378">
        <v>0</v>
      </c>
      <c r="G125" s="378">
        <v>0</v>
      </c>
      <c r="H125" s="379" t="s">
        <v>1010</v>
      </c>
      <c r="I125" s="378">
        <v>350380.32</v>
      </c>
      <c r="J125" s="380">
        <f t="shared" si="4"/>
        <v>35.038032000000001</v>
      </c>
      <c r="K125" s="394"/>
      <c r="L125" s="388"/>
      <c r="M125" s="389">
        <f t="shared" si="5"/>
        <v>35</v>
      </c>
      <c r="N125" s="390">
        <v>350000</v>
      </c>
      <c r="O125" s="385">
        <f t="shared" si="7"/>
        <v>-380.32000000000698</v>
      </c>
      <c r="P125" s="385"/>
      <c r="Q125" s="385"/>
      <c r="R125" s="391">
        <f t="shared" si="6"/>
        <v>3.8032000000001176E-2</v>
      </c>
    </row>
    <row r="126" spans="1:18" ht="15" customHeight="1">
      <c r="A126" s="375">
        <v>122</v>
      </c>
      <c r="B126" s="376" t="s">
        <v>838</v>
      </c>
      <c r="C126" s="377" t="s">
        <v>1134</v>
      </c>
      <c r="D126" s="376" t="s">
        <v>1048</v>
      </c>
      <c r="E126" s="378">
        <v>0</v>
      </c>
      <c r="F126" s="378">
        <v>665601.6</v>
      </c>
      <c r="G126" s="378">
        <v>0</v>
      </c>
      <c r="H126" s="379" t="s">
        <v>1010</v>
      </c>
      <c r="I126" s="378">
        <v>665601.6</v>
      </c>
      <c r="J126" s="380">
        <f t="shared" si="4"/>
        <v>66.560159999999996</v>
      </c>
      <c r="K126" s="485" t="s">
        <v>871</v>
      </c>
      <c r="L126" s="388">
        <v>5.9226000000000001</v>
      </c>
      <c r="M126" s="389">
        <f t="shared" si="5"/>
        <v>66</v>
      </c>
      <c r="N126" s="390">
        <v>660000</v>
      </c>
      <c r="O126" s="385">
        <f t="shared" si="7"/>
        <v>-5601.5999999999767</v>
      </c>
      <c r="P126" s="385"/>
      <c r="Q126" s="385"/>
      <c r="R126" s="391">
        <f t="shared" si="6"/>
        <v>0.56015999999999622</v>
      </c>
    </row>
    <row r="127" spans="1:18" ht="15" customHeight="1">
      <c r="A127" s="375">
        <v>123</v>
      </c>
      <c r="B127" s="376" t="s">
        <v>414</v>
      </c>
      <c r="C127" s="377" t="s">
        <v>1135</v>
      </c>
      <c r="D127" s="376" t="s">
        <v>1048</v>
      </c>
      <c r="E127" s="378">
        <v>0</v>
      </c>
      <c r="F127" s="378">
        <v>17487841.780000001</v>
      </c>
      <c r="G127" s="378">
        <v>0</v>
      </c>
      <c r="H127" s="379" t="s">
        <v>1010</v>
      </c>
      <c r="I127" s="378">
        <v>17487841.780000001</v>
      </c>
      <c r="J127" s="380">
        <f t="shared" si="4"/>
        <v>1748.7841780000001</v>
      </c>
      <c r="K127" s="486" t="s">
        <v>867</v>
      </c>
      <c r="L127" s="388">
        <v>258.45299999999997</v>
      </c>
      <c r="M127" s="389">
        <f t="shared" si="5"/>
        <v>22199</v>
      </c>
      <c r="N127" s="390">
        <v>221990000</v>
      </c>
      <c r="O127" s="385">
        <f t="shared" si="7"/>
        <v>204502158.22</v>
      </c>
      <c r="P127" s="385">
        <v>1</v>
      </c>
      <c r="Q127" s="385"/>
      <c r="R127" s="391">
        <f t="shared" si="6"/>
        <v>-20450.215821999998</v>
      </c>
    </row>
    <row r="128" spans="1:18" ht="15" customHeight="1">
      <c r="A128" s="375">
        <v>124</v>
      </c>
      <c r="B128" s="376" t="s">
        <v>428</v>
      </c>
      <c r="C128" s="377" t="s">
        <v>1136</v>
      </c>
      <c r="D128" s="376" t="s">
        <v>1009</v>
      </c>
      <c r="E128" s="378">
        <v>289027.90000000002</v>
      </c>
      <c r="F128" s="378">
        <v>0</v>
      </c>
      <c r="G128" s="378">
        <v>0</v>
      </c>
      <c r="H128" s="379" t="s">
        <v>1010</v>
      </c>
      <c r="I128" s="378">
        <v>289027.90000000002</v>
      </c>
      <c r="J128" s="380">
        <f t="shared" si="4"/>
        <v>28.902790000000003</v>
      </c>
      <c r="K128" s="394"/>
      <c r="L128" s="388"/>
      <c r="M128" s="389">
        <f t="shared" si="5"/>
        <v>0</v>
      </c>
      <c r="N128" s="390"/>
      <c r="O128" s="385">
        <f t="shared" si="7"/>
        <v>-289027.90000000002</v>
      </c>
      <c r="P128" s="385"/>
      <c r="Q128" s="385"/>
      <c r="R128" s="391">
        <f t="shared" si="6"/>
        <v>28.902790000000003</v>
      </c>
    </row>
    <row r="129" spans="1:18" ht="15" customHeight="1">
      <c r="A129" s="375">
        <v>125</v>
      </c>
      <c r="B129" s="376" t="s">
        <v>444</v>
      </c>
      <c r="C129" s="377" t="s">
        <v>1137</v>
      </c>
      <c r="D129" s="376" t="s">
        <v>1048</v>
      </c>
      <c r="E129" s="378">
        <v>0</v>
      </c>
      <c r="F129" s="378">
        <v>2456394.85</v>
      </c>
      <c r="G129" s="378">
        <v>0</v>
      </c>
      <c r="H129" s="379" t="s">
        <v>1010</v>
      </c>
      <c r="I129" s="378">
        <v>2456394.85</v>
      </c>
      <c r="J129" s="380">
        <f t="shared" si="4"/>
        <v>245.63948500000001</v>
      </c>
      <c r="K129" s="487" t="s">
        <v>872</v>
      </c>
      <c r="L129" s="388">
        <v>12.08</v>
      </c>
      <c r="M129" s="389">
        <f t="shared" si="5"/>
        <v>268</v>
      </c>
      <c r="N129" s="390">
        <v>2680000</v>
      </c>
      <c r="O129" s="385">
        <f t="shared" si="7"/>
        <v>223605.14999999991</v>
      </c>
      <c r="P129" s="385">
        <v>1</v>
      </c>
      <c r="Q129" s="385"/>
      <c r="R129" s="391">
        <f t="shared" si="6"/>
        <v>-22.360514999999992</v>
      </c>
    </row>
    <row r="130" spans="1:18" ht="15" customHeight="1">
      <c r="A130" s="375">
        <v>126</v>
      </c>
      <c r="B130" s="376" t="s">
        <v>450</v>
      </c>
      <c r="C130" s="377" t="s">
        <v>1138</v>
      </c>
      <c r="D130" s="376" t="s">
        <v>1048</v>
      </c>
      <c r="E130" s="378">
        <v>0</v>
      </c>
      <c r="F130" s="378">
        <v>149029801.22</v>
      </c>
      <c r="G130" s="378">
        <v>0</v>
      </c>
      <c r="H130" s="379" t="s">
        <v>1010</v>
      </c>
      <c r="I130" s="378">
        <v>149029801.22</v>
      </c>
      <c r="J130" s="380">
        <f t="shared" si="4"/>
        <v>14902.980121999999</v>
      </c>
      <c r="K130" s="394"/>
      <c r="L130" s="388">
        <v>182.34299999999999</v>
      </c>
      <c r="M130" s="389">
        <f t="shared" si="5"/>
        <v>16687.469855000003</v>
      </c>
      <c r="N130" s="390">
        <v>166874698.55000001</v>
      </c>
      <c r="O130" s="385">
        <f t="shared" si="7"/>
        <v>17844897.330000013</v>
      </c>
      <c r="P130" s="385">
        <v>1</v>
      </c>
      <c r="Q130" s="385"/>
      <c r="R130" s="391">
        <f t="shared" si="6"/>
        <v>-1784.489733000004</v>
      </c>
    </row>
    <row r="131" spans="1:18" ht="15" customHeight="1">
      <c r="A131" s="375">
        <v>127</v>
      </c>
      <c r="B131" s="376" t="s">
        <v>842</v>
      </c>
      <c r="C131" s="377" t="s">
        <v>1139</v>
      </c>
      <c r="D131" s="376" t="s">
        <v>1048</v>
      </c>
      <c r="E131" s="378">
        <v>0</v>
      </c>
      <c r="F131" s="378">
        <v>949366.88</v>
      </c>
      <c r="G131" s="378">
        <v>0</v>
      </c>
      <c r="H131" s="379" t="s">
        <v>1010</v>
      </c>
      <c r="I131" s="378">
        <v>949366.88</v>
      </c>
      <c r="J131" s="380">
        <f t="shared" si="4"/>
        <v>94.936688000000004</v>
      </c>
      <c r="K131" s="488" t="s">
        <v>871</v>
      </c>
      <c r="L131" s="388">
        <v>3.4076249999999999</v>
      </c>
      <c r="M131" s="389">
        <f t="shared" si="5"/>
        <v>0</v>
      </c>
      <c r="N131" s="390"/>
      <c r="O131" s="385">
        <f t="shared" si="7"/>
        <v>-949366.88</v>
      </c>
      <c r="P131" s="385"/>
      <c r="Q131" s="385"/>
      <c r="R131" s="391">
        <f t="shared" si="6"/>
        <v>94.936688000000004</v>
      </c>
    </row>
    <row r="132" spans="1:18" ht="15" customHeight="1">
      <c r="A132" s="375">
        <v>128</v>
      </c>
      <c r="B132" s="489" t="s">
        <v>844</v>
      </c>
      <c r="C132" s="490" t="s">
        <v>1140</v>
      </c>
      <c r="D132" s="388"/>
      <c r="E132" s="378"/>
      <c r="F132" s="378"/>
      <c r="G132" s="378"/>
      <c r="H132" s="378"/>
      <c r="I132" s="378"/>
      <c r="J132" s="380">
        <f t="shared" si="4"/>
        <v>0</v>
      </c>
      <c r="K132" s="491">
        <v>41877</v>
      </c>
      <c r="L132" s="388">
        <v>105.41472</v>
      </c>
      <c r="M132" s="389">
        <f t="shared" si="5"/>
        <v>616.99994000000004</v>
      </c>
      <c r="N132" s="439">
        <v>6169999.4000000004</v>
      </c>
      <c r="O132" s="385">
        <f t="shared" si="7"/>
        <v>6169999.4000000004</v>
      </c>
      <c r="P132" s="385">
        <v>1</v>
      </c>
      <c r="Q132" s="385"/>
      <c r="R132" s="391">
        <f t="shared" si="6"/>
        <v>-616.99994000000004</v>
      </c>
    </row>
    <row r="133" spans="1:18" ht="15" customHeight="1">
      <c r="A133" s="375">
        <v>129</v>
      </c>
      <c r="B133" s="376" t="s">
        <v>846</v>
      </c>
      <c r="C133" s="377" t="s">
        <v>1141</v>
      </c>
      <c r="D133" s="376" t="s">
        <v>1048</v>
      </c>
      <c r="E133" s="378">
        <v>0</v>
      </c>
      <c r="F133" s="378">
        <v>1148210.24</v>
      </c>
      <c r="G133" s="378">
        <v>0</v>
      </c>
      <c r="H133" s="379" t="s">
        <v>1010</v>
      </c>
      <c r="I133" s="378">
        <v>1148210.24</v>
      </c>
      <c r="J133" s="380">
        <f t="shared" si="4"/>
        <v>114.82102399999999</v>
      </c>
      <c r="K133" s="492" t="s">
        <v>871</v>
      </c>
      <c r="L133" s="388">
        <v>4.4999700000000002</v>
      </c>
      <c r="M133" s="389">
        <f t="shared" si="5"/>
        <v>115</v>
      </c>
      <c r="N133" s="390">
        <v>1150000</v>
      </c>
      <c r="O133" s="385">
        <f t="shared" si="7"/>
        <v>1789.7600000000093</v>
      </c>
      <c r="P133" s="385">
        <v>1</v>
      </c>
      <c r="Q133" s="385"/>
      <c r="R133" s="391">
        <f t="shared" si="6"/>
        <v>-0.1789760000000058</v>
      </c>
    </row>
    <row r="134" spans="1:18" ht="15" customHeight="1">
      <c r="A134" s="375">
        <v>130</v>
      </c>
      <c r="B134" s="376" t="s">
        <v>848</v>
      </c>
      <c r="C134" s="395" t="s">
        <v>1142</v>
      </c>
      <c r="D134" s="376" t="s">
        <v>1048</v>
      </c>
      <c r="E134" s="378">
        <v>0</v>
      </c>
      <c r="F134" s="378">
        <v>1217417.8</v>
      </c>
      <c r="G134" s="378">
        <v>0</v>
      </c>
      <c r="H134" s="379" t="s">
        <v>1010</v>
      </c>
      <c r="I134" s="378">
        <v>1217417.8</v>
      </c>
      <c r="J134" s="380">
        <f t="shared" ref="J134:J139" si="8">I134/10000</f>
        <v>121.74178000000001</v>
      </c>
      <c r="K134" s="436" t="s">
        <v>873</v>
      </c>
      <c r="L134" s="388">
        <v>5.0002500000000003</v>
      </c>
      <c r="M134" s="389">
        <f t="shared" ref="M134:M139" si="9">N134/10000</f>
        <v>0</v>
      </c>
      <c r="N134" s="390"/>
      <c r="O134" s="385"/>
      <c r="P134" s="385"/>
      <c r="Q134" s="385"/>
      <c r="R134" s="391">
        <f t="shared" ref="R134:R139" si="10">J134-M134</f>
        <v>121.74178000000001</v>
      </c>
    </row>
    <row r="135" spans="1:18" ht="15" customHeight="1">
      <c r="A135" s="375">
        <v>131</v>
      </c>
      <c r="B135" s="376" t="s">
        <v>536</v>
      </c>
      <c r="C135" s="423" t="s">
        <v>1143</v>
      </c>
      <c r="D135" s="376" t="s">
        <v>1048</v>
      </c>
      <c r="E135" s="378">
        <v>0</v>
      </c>
      <c r="F135" s="378">
        <v>19919635.550000001</v>
      </c>
      <c r="G135" s="378">
        <v>0</v>
      </c>
      <c r="H135" s="379" t="s">
        <v>1010</v>
      </c>
      <c r="I135" s="378">
        <v>19919635.550000001</v>
      </c>
      <c r="J135" s="380">
        <f t="shared" si="8"/>
        <v>1991.963555</v>
      </c>
      <c r="K135" s="436" t="s">
        <v>874</v>
      </c>
      <c r="L135" s="388">
        <v>90.387749999999997</v>
      </c>
      <c r="M135" s="389">
        <f t="shared" si="9"/>
        <v>0</v>
      </c>
      <c r="N135" s="390"/>
      <c r="O135" s="385"/>
      <c r="P135" s="385"/>
      <c r="Q135" s="385"/>
      <c r="R135" s="391">
        <f t="shared" si="10"/>
        <v>1991.963555</v>
      </c>
    </row>
    <row r="136" spans="1:18" ht="15" customHeight="1">
      <c r="A136" s="375">
        <v>132</v>
      </c>
      <c r="B136" s="376" t="s">
        <v>542</v>
      </c>
      <c r="C136" s="377" t="s">
        <v>1144</v>
      </c>
      <c r="D136" s="376" t="s">
        <v>1048</v>
      </c>
      <c r="E136" s="378">
        <v>0</v>
      </c>
      <c r="F136" s="378">
        <v>34122817.869999997</v>
      </c>
      <c r="G136" s="378">
        <v>0</v>
      </c>
      <c r="H136" s="379" t="s">
        <v>1010</v>
      </c>
      <c r="I136" s="378">
        <v>34122817.869999997</v>
      </c>
      <c r="J136" s="380">
        <f t="shared" si="8"/>
        <v>3412.2817869999999</v>
      </c>
      <c r="K136" s="394"/>
      <c r="L136" s="388"/>
      <c r="M136" s="389">
        <f t="shared" si="9"/>
        <v>0</v>
      </c>
      <c r="N136" s="390"/>
      <c r="O136" s="385"/>
      <c r="P136" s="385"/>
      <c r="Q136" s="385"/>
      <c r="R136" s="391">
        <f t="shared" si="10"/>
        <v>3412.2817869999999</v>
      </c>
    </row>
    <row r="137" spans="1:18" ht="15" customHeight="1">
      <c r="A137" s="375">
        <v>133</v>
      </c>
      <c r="B137" s="376" t="s">
        <v>574</v>
      </c>
      <c r="C137" s="423" t="s">
        <v>1145</v>
      </c>
      <c r="D137" s="376" t="s">
        <v>1048</v>
      </c>
      <c r="E137" s="378">
        <v>0</v>
      </c>
      <c r="F137" s="378">
        <v>2433562.67</v>
      </c>
      <c r="G137" s="378">
        <v>0</v>
      </c>
      <c r="H137" s="379" t="s">
        <v>1010</v>
      </c>
      <c r="I137" s="378">
        <v>2433562.67</v>
      </c>
      <c r="J137" s="380">
        <f t="shared" si="8"/>
        <v>243.356267</v>
      </c>
      <c r="K137" s="436" t="s">
        <v>875</v>
      </c>
      <c r="L137" s="388">
        <v>7.9285199999999998</v>
      </c>
      <c r="M137" s="389">
        <f t="shared" si="9"/>
        <v>0</v>
      </c>
      <c r="N137" s="390"/>
      <c r="O137" s="385"/>
      <c r="P137" s="385"/>
      <c r="Q137" s="385"/>
      <c r="R137" s="391">
        <f t="shared" si="10"/>
        <v>243.356267</v>
      </c>
    </row>
    <row r="138" spans="1:18" ht="15" customHeight="1">
      <c r="A138" s="375">
        <v>134</v>
      </c>
      <c r="B138" s="376" t="s">
        <v>590</v>
      </c>
      <c r="C138" s="377" t="s">
        <v>1146</v>
      </c>
      <c r="D138" s="376" t="s">
        <v>1048</v>
      </c>
      <c r="E138" s="378">
        <v>0</v>
      </c>
      <c r="F138" s="378">
        <v>845601.51</v>
      </c>
      <c r="G138" s="378">
        <v>0</v>
      </c>
      <c r="H138" s="379" t="s">
        <v>1010</v>
      </c>
      <c r="I138" s="378">
        <v>845601.51</v>
      </c>
      <c r="J138" s="380">
        <f t="shared" si="8"/>
        <v>84.560151000000005</v>
      </c>
      <c r="K138" s="436" t="s">
        <v>876</v>
      </c>
      <c r="L138" s="388">
        <v>4.4725799999999998</v>
      </c>
      <c r="M138" s="389">
        <f t="shared" si="9"/>
        <v>0</v>
      </c>
      <c r="N138" s="390"/>
      <c r="O138" s="385"/>
      <c r="P138" s="385"/>
      <c r="Q138" s="385"/>
      <c r="R138" s="391">
        <f t="shared" si="10"/>
        <v>84.560151000000005</v>
      </c>
    </row>
    <row r="139" spans="1:18" ht="15" customHeight="1">
      <c r="A139" s="375">
        <v>135</v>
      </c>
      <c r="B139" s="376" t="s">
        <v>662</v>
      </c>
      <c r="C139" s="377" t="s">
        <v>1147</v>
      </c>
      <c r="D139" s="376" t="s">
        <v>1009</v>
      </c>
      <c r="E139" s="378">
        <v>123300</v>
      </c>
      <c r="F139" s="378">
        <v>0</v>
      </c>
      <c r="G139" s="378">
        <v>0</v>
      </c>
      <c r="H139" s="379" t="s">
        <v>1010</v>
      </c>
      <c r="I139" s="378">
        <v>123300</v>
      </c>
      <c r="J139" s="380">
        <f t="shared" si="8"/>
        <v>12.33</v>
      </c>
      <c r="K139" s="394"/>
      <c r="L139" s="388"/>
      <c r="M139" s="389">
        <f t="shared" si="9"/>
        <v>0</v>
      </c>
      <c r="N139" s="390"/>
      <c r="O139" s="385"/>
      <c r="P139" s="385"/>
      <c r="Q139" s="385"/>
      <c r="R139" s="391">
        <f t="shared" si="10"/>
        <v>12.33</v>
      </c>
    </row>
    <row r="140" spans="1:18" ht="15" customHeight="1">
      <c r="A140" s="616" t="s">
        <v>1148</v>
      </c>
      <c r="B140" s="615"/>
      <c r="C140" s="617"/>
      <c r="D140" s="376" t="s">
        <v>1009</v>
      </c>
      <c r="E140" s="378">
        <v>2400687108.5</v>
      </c>
      <c r="F140" s="378">
        <v>928277256.54999995</v>
      </c>
      <c r="G140" s="378">
        <v>224863458.86000001</v>
      </c>
      <c r="H140" s="379" t="s">
        <v>1010</v>
      </c>
      <c r="I140" s="378">
        <f>SUM(I5:I139)</f>
        <v>3104100906.190001</v>
      </c>
      <c r="J140" s="380">
        <f>SUM(J5:J139)</f>
        <v>310410.0906190002</v>
      </c>
      <c r="K140" s="378"/>
      <c r="L140" s="378">
        <f t="shared" ref="L140:R140" si="11">SUM(L5:L139)</f>
        <v>8380.1365149999965</v>
      </c>
      <c r="M140" s="493">
        <f t="shared" si="11"/>
        <v>222099.42667800002</v>
      </c>
      <c r="N140" s="493">
        <f t="shared" si="11"/>
        <v>2220994266.7800002</v>
      </c>
      <c r="O140" s="493">
        <f t="shared" si="11"/>
        <v>-227847689.11000004</v>
      </c>
      <c r="P140" s="493">
        <f t="shared" si="11"/>
        <v>29</v>
      </c>
      <c r="Q140" s="493">
        <f t="shared" si="11"/>
        <v>0</v>
      </c>
      <c r="R140" s="493">
        <f t="shared" si="11"/>
        <v>88310.663940999933</v>
      </c>
    </row>
  </sheetData>
  <mergeCells count="5">
    <mergeCell ref="A1:C1"/>
    <mergeCell ref="A2:R2"/>
    <mergeCell ref="K3:R3"/>
    <mergeCell ref="L87:L91"/>
    <mergeCell ref="A140:C140"/>
  </mergeCells>
  <phoneticPr fontId="43" type="noConversion"/>
  <pageMargins left="0.70866141732283472" right="0.15748031496062992" top="0.74803149606299213" bottom="0.4" header="0.31496062992125984" footer="0.51"/>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L32"/>
  <sheetViews>
    <sheetView zoomScaleSheetLayoutView="80" workbookViewId="0">
      <selection activeCell="J5" sqref="J5:J6"/>
    </sheetView>
  </sheetViews>
  <sheetFormatPr defaultColWidth="9" defaultRowHeight="13.5"/>
  <cols>
    <col min="1" max="1" width="7.5" customWidth="1"/>
    <col min="2" max="2" width="7.875" customWidth="1"/>
    <col min="3" max="3" width="8.125" customWidth="1"/>
    <col min="4" max="4" width="7.25" customWidth="1"/>
    <col min="5" max="5" width="9.125" customWidth="1"/>
    <col min="6" max="6" width="4.75" customWidth="1"/>
    <col min="7" max="7" width="30.125" customWidth="1"/>
    <col min="8" max="8" width="30.375" customWidth="1"/>
    <col min="9" max="9" width="9" style="324" customWidth="1"/>
    <col min="10" max="10" width="35.75" customWidth="1"/>
    <col min="11" max="11" width="24.25" customWidth="1"/>
    <col min="12" max="13" width="12.625"/>
  </cols>
  <sheetData>
    <row r="1" spans="1:12" ht="23.1" customHeight="1">
      <c r="A1" s="647" t="s">
        <v>44</v>
      </c>
      <c r="B1" s="647"/>
      <c r="C1" s="647"/>
    </row>
    <row r="2" spans="1:12" ht="30" customHeight="1">
      <c r="A2" s="648" t="s">
        <v>1249</v>
      </c>
      <c r="B2" s="649"/>
      <c r="C2" s="649"/>
      <c r="D2" s="649"/>
      <c r="E2" s="649"/>
      <c r="F2" s="649"/>
      <c r="G2" s="649"/>
      <c r="H2" s="649"/>
      <c r="I2" s="650"/>
      <c r="J2" s="651"/>
    </row>
    <row r="3" spans="1:12" s="269" customFormat="1" ht="14.25">
      <c r="A3" s="627" t="s">
        <v>1149</v>
      </c>
      <c r="B3" s="620" t="s">
        <v>1150</v>
      </c>
      <c r="C3" s="620" t="s">
        <v>1151</v>
      </c>
      <c r="D3" s="620" t="s">
        <v>1150</v>
      </c>
      <c r="E3" s="620" t="s">
        <v>1152</v>
      </c>
      <c r="F3" s="620" t="s">
        <v>1150</v>
      </c>
      <c r="G3" s="620" t="s">
        <v>1153</v>
      </c>
      <c r="H3" s="620" t="s">
        <v>1154</v>
      </c>
      <c r="I3" s="628" t="s">
        <v>1155</v>
      </c>
      <c r="J3" s="620" t="s">
        <v>1156</v>
      </c>
    </row>
    <row r="4" spans="1:12" s="269" customFormat="1" ht="14.25">
      <c r="A4" s="627"/>
      <c r="B4" s="620"/>
      <c r="C4" s="620"/>
      <c r="D4" s="620"/>
      <c r="E4" s="620"/>
      <c r="F4" s="620"/>
      <c r="G4" s="620"/>
      <c r="H4" s="620"/>
      <c r="I4" s="628"/>
      <c r="J4" s="620"/>
    </row>
    <row r="5" spans="1:12" hidden="1">
      <c r="A5" s="621" t="s">
        <v>1157</v>
      </c>
      <c r="B5" s="621">
        <v>13</v>
      </c>
      <c r="C5" s="652" t="s">
        <v>1158</v>
      </c>
      <c r="D5" s="621">
        <v>13</v>
      </c>
      <c r="E5" s="625" t="s">
        <v>1159</v>
      </c>
      <c r="F5" s="638">
        <v>5</v>
      </c>
      <c r="G5" s="627" t="s">
        <v>1160</v>
      </c>
      <c r="H5" s="629" t="s">
        <v>1161</v>
      </c>
      <c r="I5" s="628">
        <v>5</v>
      </c>
      <c r="J5" s="618" t="s">
        <v>1162</v>
      </c>
    </row>
    <row r="6" spans="1:12" ht="132.94999999999999" customHeight="1">
      <c r="A6" s="621"/>
      <c r="B6" s="621"/>
      <c r="C6" s="652"/>
      <c r="D6" s="621"/>
      <c r="E6" s="625"/>
      <c r="F6" s="638"/>
      <c r="G6" s="627"/>
      <c r="H6" s="629"/>
      <c r="I6" s="628"/>
      <c r="J6" s="618"/>
      <c r="K6" t="s">
        <v>45</v>
      </c>
    </row>
    <row r="7" spans="1:12" ht="77.099999999999994" customHeight="1">
      <c r="A7" s="621"/>
      <c r="B7" s="621"/>
      <c r="C7" s="652"/>
      <c r="D7" s="621"/>
      <c r="E7" s="494" t="s">
        <v>1163</v>
      </c>
      <c r="F7" s="495">
        <v>8</v>
      </c>
      <c r="G7" s="496" t="s">
        <v>1164</v>
      </c>
      <c r="H7" s="497" t="s">
        <v>1165</v>
      </c>
      <c r="I7" s="498">
        <v>8</v>
      </c>
      <c r="J7" s="499" t="s">
        <v>1166</v>
      </c>
      <c r="K7" t="s">
        <v>46</v>
      </c>
    </row>
    <row r="8" spans="1:12" ht="60.95" customHeight="1">
      <c r="A8" s="621" t="s">
        <v>1167</v>
      </c>
      <c r="B8" s="621"/>
      <c r="C8" s="652" t="s">
        <v>1168</v>
      </c>
      <c r="D8" s="621">
        <v>10</v>
      </c>
      <c r="E8" s="494" t="s">
        <v>1169</v>
      </c>
      <c r="F8" s="495">
        <v>5</v>
      </c>
      <c r="G8" s="496" t="s">
        <v>1170</v>
      </c>
      <c r="H8" s="497" t="s">
        <v>1171</v>
      </c>
      <c r="I8" s="498">
        <v>3</v>
      </c>
      <c r="J8" s="499" t="s">
        <v>1172</v>
      </c>
      <c r="K8" s="270" t="s">
        <v>47</v>
      </c>
    </row>
    <row r="9" spans="1:12" ht="66.95" customHeight="1">
      <c r="A9" s="621"/>
      <c r="B9" s="621"/>
      <c r="C9" s="652"/>
      <c r="D9" s="621"/>
      <c r="E9" s="494" t="s">
        <v>1173</v>
      </c>
      <c r="F9" s="495">
        <v>5</v>
      </c>
      <c r="G9" s="494" t="s">
        <v>1174</v>
      </c>
      <c r="H9" s="497" t="s">
        <v>1175</v>
      </c>
      <c r="I9" s="500">
        <v>0</v>
      </c>
      <c r="J9" s="499" t="s">
        <v>1176</v>
      </c>
      <c r="K9" t="s">
        <v>48</v>
      </c>
    </row>
    <row r="10" spans="1:12" ht="15.75" hidden="1">
      <c r="A10" s="621"/>
      <c r="B10" s="621"/>
      <c r="C10" s="652"/>
      <c r="D10" s="621"/>
      <c r="E10" s="501"/>
      <c r="F10" s="502"/>
      <c r="G10" s="503"/>
      <c r="H10" s="504"/>
      <c r="I10" s="505"/>
      <c r="J10" s="506"/>
    </row>
    <row r="11" spans="1:12" ht="111" hidden="1" customHeight="1">
      <c r="A11" s="621"/>
      <c r="B11" s="621"/>
      <c r="C11" s="652"/>
      <c r="D11" s="621"/>
      <c r="E11" s="625"/>
      <c r="F11" s="638"/>
      <c r="G11" s="627"/>
      <c r="H11" s="629"/>
      <c r="I11" s="628"/>
      <c r="J11" s="621"/>
    </row>
    <row r="12" spans="1:12" ht="3.95" hidden="1" customHeight="1">
      <c r="A12" s="621"/>
      <c r="B12" s="621"/>
      <c r="C12" s="652"/>
      <c r="D12" s="621"/>
      <c r="E12" s="625"/>
      <c r="F12" s="638"/>
      <c r="G12" s="627"/>
      <c r="H12" s="629"/>
      <c r="I12" s="628"/>
      <c r="J12" s="621"/>
    </row>
    <row r="13" spans="1:12">
      <c r="A13" s="621"/>
      <c r="B13" s="621"/>
      <c r="C13" s="638" t="s">
        <v>1177</v>
      </c>
      <c r="D13" s="638">
        <v>8</v>
      </c>
      <c r="E13" s="625" t="s">
        <v>1178</v>
      </c>
      <c r="F13" s="638">
        <v>8</v>
      </c>
      <c r="G13" s="627" t="s">
        <v>1179</v>
      </c>
      <c r="H13" s="630" t="s">
        <v>1180</v>
      </c>
      <c r="I13" s="628">
        <v>8</v>
      </c>
      <c r="J13" s="619" t="s">
        <v>1181</v>
      </c>
    </row>
    <row r="14" spans="1:12" ht="68.099999999999994" customHeight="1">
      <c r="A14" s="621"/>
      <c r="B14" s="621"/>
      <c r="C14" s="638"/>
      <c r="D14" s="638"/>
      <c r="E14" s="625"/>
      <c r="F14" s="638"/>
      <c r="G14" s="627"/>
      <c r="H14" s="630"/>
      <c r="I14" s="628"/>
      <c r="J14" s="619"/>
      <c r="K14" t="s">
        <v>49</v>
      </c>
      <c r="L14">
        <f>17.06/23.71</f>
        <v>0.71952762547448301</v>
      </c>
    </row>
    <row r="15" spans="1:12" ht="63.95" customHeight="1">
      <c r="A15" s="644" t="s">
        <v>1167</v>
      </c>
      <c r="B15" s="644">
        <v>55</v>
      </c>
      <c r="C15" s="639" t="s">
        <v>1177</v>
      </c>
      <c r="D15" s="639">
        <v>37</v>
      </c>
      <c r="E15" s="507" t="s">
        <v>1182</v>
      </c>
      <c r="F15" s="508">
        <v>8</v>
      </c>
      <c r="G15" s="509" t="s">
        <v>1179</v>
      </c>
      <c r="H15" s="510" t="s">
        <v>1183</v>
      </c>
      <c r="I15" s="498">
        <v>3</v>
      </c>
      <c r="J15" s="511" t="s">
        <v>1184</v>
      </c>
      <c r="K15" t="s">
        <v>50</v>
      </c>
      <c r="L15">
        <f>16.94/16</f>
        <v>1.0587500000000001</v>
      </c>
    </row>
    <row r="16" spans="1:12" ht="72" customHeight="1">
      <c r="A16" s="644"/>
      <c r="B16" s="644"/>
      <c r="C16" s="639"/>
      <c r="D16" s="639"/>
      <c r="E16" s="494" t="s">
        <v>1185</v>
      </c>
      <c r="F16" s="495">
        <v>6</v>
      </c>
      <c r="G16" s="496" t="s">
        <v>1186</v>
      </c>
      <c r="H16" s="512" t="s">
        <v>1187</v>
      </c>
      <c r="I16" s="498">
        <v>4</v>
      </c>
      <c r="J16" s="512" t="s">
        <v>1188</v>
      </c>
      <c r="K16" t="s">
        <v>51</v>
      </c>
      <c r="L16">
        <f>(59.5+24+5.34)/(59.5+24)</f>
        <v>1.0639520958083799</v>
      </c>
    </row>
    <row r="17" spans="1:12">
      <c r="A17" s="644"/>
      <c r="B17" s="644"/>
      <c r="C17" s="639"/>
      <c r="D17" s="639"/>
      <c r="E17" s="625" t="s">
        <v>1189</v>
      </c>
      <c r="F17" s="638">
        <v>10</v>
      </c>
      <c r="G17" s="631" t="s">
        <v>1190</v>
      </c>
      <c r="H17" s="627" t="s">
        <v>1191</v>
      </c>
      <c r="I17" s="628">
        <v>9</v>
      </c>
      <c r="J17" s="622" t="s">
        <v>1192</v>
      </c>
    </row>
    <row r="18" spans="1:12">
      <c r="A18" s="644"/>
      <c r="B18" s="644"/>
      <c r="C18" s="639"/>
      <c r="D18" s="639"/>
      <c r="E18" s="625"/>
      <c r="F18" s="638"/>
      <c r="G18" s="632"/>
      <c r="H18" s="627"/>
      <c r="I18" s="628"/>
      <c r="J18" s="623"/>
    </row>
    <row r="19" spans="1:12" ht="93" customHeight="1">
      <c r="A19" s="644"/>
      <c r="B19" s="644"/>
      <c r="C19" s="639"/>
      <c r="D19" s="639"/>
      <c r="E19" s="625"/>
      <c r="F19" s="638"/>
      <c r="G19" s="633"/>
      <c r="H19" s="627"/>
      <c r="I19" s="628"/>
      <c r="J19" s="624"/>
    </row>
    <row r="20" spans="1:12">
      <c r="A20" s="644"/>
      <c r="B20" s="644"/>
      <c r="C20" s="639"/>
      <c r="D20" s="639"/>
      <c r="E20" s="625" t="s">
        <v>1193</v>
      </c>
      <c r="F20" s="638">
        <v>8</v>
      </c>
      <c r="G20" s="634" t="s">
        <v>1194</v>
      </c>
      <c r="H20" s="625" t="s">
        <v>1195</v>
      </c>
      <c r="I20" s="628">
        <v>7</v>
      </c>
      <c r="J20" s="618" t="s">
        <v>1196</v>
      </c>
    </row>
    <row r="21" spans="1:12" ht="138" customHeight="1">
      <c r="A21" s="644"/>
      <c r="B21" s="644"/>
      <c r="C21" s="639"/>
      <c r="D21" s="639"/>
      <c r="E21" s="625"/>
      <c r="F21" s="638"/>
      <c r="G21" s="635"/>
      <c r="H21" s="625"/>
      <c r="I21" s="628"/>
      <c r="J21" s="618"/>
    </row>
    <row r="22" spans="1:12" ht="75.95" customHeight="1">
      <c r="A22" s="645"/>
      <c r="B22" s="645"/>
      <c r="C22" s="640"/>
      <c r="D22" s="640"/>
      <c r="E22" s="494" t="s">
        <v>1197</v>
      </c>
      <c r="F22" s="495">
        <v>5</v>
      </c>
      <c r="G22" s="494" t="s">
        <v>1198</v>
      </c>
      <c r="H22" s="496" t="s">
        <v>1199</v>
      </c>
      <c r="I22" s="498">
        <v>5</v>
      </c>
      <c r="J22" s="513" t="s">
        <v>1200</v>
      </c>
    </row>
    <row r="23" spans="1:12" ht="60.95" customHeight="1">
      <c r="A23" s="622" t="s">
        <v>1201</v>
      </c>
      <c r="B23" s="646">
        <v>32</v>
      </c>
      <c r="C23" s="620" t="s">
        <v>1202</v>
      </c>
      <c r="D23" s="620">
        <v>10</v>
      </c>
      <c r="E23" s="627" t="s">
        <v>1203</v>
      </c>
      <c r="F23" s="620">
        <v>10</v>
      </c>
      <c r="G23" s="636" t="s">
        <v>1204</v>
      </c>
      <c r="H23" s="626" t="s">
        <v>1205</v>
      </c>
      <c r="I23" s="628">
        <v>10</v>
      </c>
      <c r="J23" s="619" t="s">
        <v>1206</v>
      </c>
      <c r="L23" t="s">
        <v>52</v>
      </c>
    </row>
    <row r="24" spans="1:12" ht="39" customHeight="1">
      <c r="A24" s="623"/>
      <c r="B24" s="646"/>
      <c r="C24" s="620"/>
      <c r="D24" s="620"/>
      <c r="E24" s="627"/>
      <c r="F24" s="620"/>
      <c r="G24" s="637"/>
      <c r="H24" s="626"/>
      <c r="I24" s="628"/>
      <c r="J24" s="619"/>
    </row>
    <row r="25" spans="1:12" ht="48.95" customHeight="1">
      <c r="A25" s="623"/>
      <c r="B25" s="646"/>
      <c r="C25" s="622" t="s">
        <v>1207</v>
      </c>
      <c r="D25" s="622">
        <v>10</v>
      </c>
      <c r="E25" s="514" t="s">
        <v>1208</v>
      </c>
      <c r="F25" s="515">
        <v>5</v>
      </c>
      <c r="G25" s="499" t="s">
        <v>1209</v>
      </c>
      <c r="H25" s="499" t="s">
        <v>1210</v>
      </c>
      <c r="I25" s="516">
        <v>5</v>
      </c>
      <c r="J25" s="499" t="s">
        <v>1211</v>
      </c>
    </row>
    <row r="26" spans="1:12" ht="48.95" customHeight="1">
      <c r="A26" s="623"/>
      <c r="B26" s="646"/>
      <c r="C26" s="623"/>
      <c r="D26" s="623"/>
      <c r="E26" s="517" t="s">
        <v>1212</v>
      </c>
      <c r="F26" s="499">
        <v>5</v>
      </c>
      <c r="G26" s="499" t="s">
        <v>1213</v>
      </c>
      <c r="H26" s="499" t="s">
        <v>1210</v>
      </c>
      <c r="I26" s="518">
        <v>5</v>
      </c>
      <c r="J26" s="499" t="s">
        <v>1214</v>
      </c>
    </row>
    <row r="27" spans="1:12" ht="99.95" customHeight="1">
      <c r="A27" s="623"/>
      <c r="B27" s="646"/>
      <c r="C27" s="623"/>
      <c r="D27" s="641">
        <v>12</v>
      </c>
      <c r="E27" s="496" t="s">
        <v>1215</v>
      </c>
      <c r="F27" s="517">
        <v>6</v>
      </c>
      <c r="G27" s="496" t="s">
        <v>1216</v>
      </c>
      <c r="H27" s="496" t="s">
        <v>1217</v>
      </c>
      <c r="I27" s="498">
        <v>6</v>
      </c>
      <c r="J27" s="513" t="s">
        <v>1218</v>
      </c>
    </row>
    <row r="28" spans="1:12">
      <c r="A28" s="623"/>
      <c r="B28" s="646"/>
      <c r="C28" s="623"/>
      <c r="D28" s="642"/>
      <c r="E28" s="627" t="s">
        <v>1219</v>
      </c>
      <c r="F28" s="620">
        <v>6</v>
      </c>
      <c r="G28" s="631" t="s">
        <v>1220</v>
      </c>
      <c r="H28" s="627" t="s">
        <v>1221</v>
      </c>
      <c r="I28" s="628">
        <v>6</v>
      </c>
      <c r="J28" s="619" t="s">
        <v>1222</v>
      </c>
    </row>
    <row r="29" spans="1:12">
      <c r="A29" s="623"/>
      <c r="B29" s="646"/>
      <c r="C29" s="623"/>
      <c r="D29" s="642"/>
      <c r="E29" s="627"/>
      <c r="F29" s="620"/>
      <c r="G29" s="632"/>
      <c r="H29" s="627"/>
      <c r="I29" s="628"/>
      <c r="J29" s="619"/>
    </row>
    <row r="30" spans="1:12">
      <c r="A30" s="623"/>
      <c r="B30" s="646"/>
      <c r="C30" s="623"/>
      <c r="D30" s="642"/>
      <c r="E30" s="627"/>
      <c r="F30" s="620"/>
      <c r="G30" s="632"/>
      <c r="H30" s="627"/>
      <c r="I30" s="628"/>
      <c r="J30" s="619"/>
    </row>
    <row r="31" spans="1:12" ht="45" customHeight="1">
      <c r="A31" s="624"/>
      <c r="B31" s="646"/>
      <c r="C31" s="624"/>
      <c r="D31" s="643"/>
      <c r="E31" s="627"/>
      <c r="F31" s="620"/>
      <c r="G31" s="633"/>
      <c r="H31" s="627"/>
      <c r="I31" s="628"/>
      <c r="J31" s="619"/>
    </row>
    <row r="32" spans="1:12" ht="42" customHeight="1">
      <c r="A32" s="513" t="s">
        <v>1223</v>
      </c>
      <c r="B32" s="513">
        <f t="shared" ref="B32:F32" si="0">SUM(B5:B31)</f>
        <v>100</v>
      </c>
      <c r="C32" s="519"/>
      <c r="D32" s="519">
        <f t="shared" si="0"/>
        <v>100</v>
      </c>
      <c r="E32" s="496"/>
      <c r="F32" s="517">
        <f t="shared" si="0"/>
        <v>100</v>
      </c>
      <c r="G32" s="496"/>
      <c r="H32" s="496"/>
      <c r="I32" s="498">
        <f>SUM(I5:I31)</f>
        <v>84</v>
      </c>
      <c r="J32" s="513"/>
    </row>
  </sheetData>
  <mergeCells count="75">
    <mergeCell ref="A1:C1"/>
    <mergeCell ref="A2:J2"/>
    <mergeCell ref="A3:A4"/>
    <mergeCell ref="A5:A7"/>
    <mergeCell ref="A8:A14"/>
    <mergeCell ref="C3:C4"/>
    <mergeCell ref="C5:C7"/>
    <mergeCell ref="C8:C12"/>
    <mergeCell ref="C13:C14"/>
    <mergeCell ref="E3:E4"/>
    <mergeCell ref="E5:E6"/>
    <mergeCell ref="E11:E12"/>
    <mergeCell ref="E13:E14"/>
    <mergeCell ref="G3:G4"/>
    <mergeCell ref="G5:G6"/>
    <mergeCell ref="G11:G12"/>
    <mergeCell ref="A15:A22"/>
    <mergeCell ref="A23:A31"/>
    <mergeCell ref="B3:B4"/>
    <mergeCell ref="B5:B7"/>
    <mergeCell ref="B8:B14"/>
    <mergeCell ref="B15:B22"/>
    <mergeCell ref="B23:B31"/>
    <mergeCell ref="C15:C22"/>
    <mergeCell ref="C23:C24"/>
    <mergeCell ref="C25:C31"/>
    <mergeCell ref="D3:D4"/>
    <mergeCell ref="D5:D7"/>
    <mergeCell ref="D8:D12"/>
    <mergeCell ref="D13:D14"/>
    <mergeCell ref="D15:D22"/>
    <mergeCell ref="D23:D24"/>
    <mergeCell ref="D25:D26"/>
    <mergeCell ref="D27:D31"/>
    <mergeCell ref="E17:E19"/>
    <mergeCell ref="E20:E21"/>
    <mergeCell ref="E23:E24"/>
    <mergeCell ref="E28:E31"/>
    <mergeCell ref="F3:F4"/>
    <mergeCell ref="F5:F6"/>
    <mergeCell ref="F11:F12"/>
    <mergeCell ref="F13:F14"/>
    <mergeCell ref="F17:F19"/>
    <mergeCell ref="F20:F21"/>
    <mergeCell ref="F23:F24"/>
    <mergeCell ref="F28:F31"/>
    <mergeCell ref="G13:G14"/>
    <mergeCell ref="G17:G19"/>
    <mergeCell ref="G20:G21"/>
    <mergeCell ref="G23:G24"/>
    <mergeCell ref="G28:G31"/>
    <mergeCell ref="H20:H21"/>
    <mergeCell ref="H23:H24"/>
    <mergeCell ref="H28:H31"/>
    <mergeCell ref="I3:I4"/>
    <mergeCell ref="I5:I6"/>
    <mergeCell ref="I11:I12"/>
    <mergeCell ref="I13:I14"/>
    <mergeCell ref="I17:I19"/>
    <mergeCell ref="I20:I21"/>
    <mergeCell ref="I23:I24"/>
    <mergeCell ref="I28:I31"/>
    <mergeCell ref="H3:H4"/>
    <mergeCell ref="H5:H6"/>
    <mergeCell ref="H11:H12"/>
    <mergeCell ref="H13:H14"/>
    <mergeCell ref="H17:H19"/>
    <mergeCell ref="J20:J21"/>
    <mergeCell ref="J23:J24"/>
    <mergeCell ref="J28:J31"/>
    <mergeCell ref="J3:J4"/>
    <mergeCell ref="J5:J6"/>
    <mergeCell ref="J11:J12"/>
    <mergeCell ref="J13:J14"/>
    <mergeCell ref="J17:J19"/>
  </mergeCells>
  <phoneticPr fontId="42" type="noConversion"/>
  <pageMargins left="0.75138888888888899" right="0.75138888888888899" top="0.35416666666666702" bottom="0.43263888888888902" header="0.27500000000000002" footer="0.27500000000000002"/>
  <pageSetup paperSize="9" scale="84" orientation="landscape" r:id="rId1"/>
  <rowBreaks count="2" manualBreakCount="2">
    <brk id="14" max="16383" man="1"/>
    <brk id="22" max="16383" man="1"/>
  </rowBreaks>
</worksheet>
</file>

<file path=xl/worksheets/sheet6.xml><?xml version="1.0" encoding="utf-8"?>
<worksheet xmlns="http://schemas.openxmlformats.org/spreadsheetml/2006/main" xmlns:r="http://schemas.openxmlformats.org/officeDocument/2006/relationships">
  <sheetPr>
    <tabColor rgb="FFFF0000"/>
  </sheetPr>
  <dimension ref="A1:J312"/>
  <sheetViews>
    <sheetView workbookViewId="0">
      <selection activeCell="A2" sqref="A2:J2"/>
    </sheetView>
  </sheetViews>
  <sheetFormatPr defaultColWidth="9" defaultRowHeight="14.25"/>
  <cols>
    <col min="1" max="1" width="9" style="261" customWidth="1"/>
    <col min="2" max="2" width="8.875" style="24" customWidth="1"/>
    <col min="3" max="3" width="33.5" style="262" customWidth="1"/>
    <col min="4" max="4" width="5.375" style="24" hidden="1" customWidth="1"/>
    <col min="5" max="5" width="20.5" style="263" hidden="1" customWidth="1"/>
    <col min="6" max="6" width="19.875" style="263" hidden="1" customWidth="1"/>
    <col min="7" max="7" width="18.125" style="263" hidden="1" customWidth="1"/>
    <col min="8" max="8" width="9" style="264" hidden="1" customWidth="1"/>
    <col min="9" max="9" width="22.875" style="263" customWidth="1"/>
    <col min="10" max="10" width="17.875" style="265" customWidth="1"/>
    <col min="11" max="11" width="1" style="24" customWidth="1"/>
    <col min="12" max="257" width="8.75" style="24"/>
    <col min="258" max="258" width="24.25" style="24" customWidth="1"/>
    <col min="259" max="259" width="5.375" style="24" customWidth="1"/>
    <col min="260" max="260" width="17.25" style="24" customWidth="1"/>
    <col min="261" max="261" width="18.125" style="24" customWidth="1"/>
    <col min="262" max="262" width="15.375" style="24" customWidth="1"/>
    <col min="263" max="263" width="6.5" style="24" customWidth="1"/>
    <col min="264" max="264" width="17.125" style="24" customWidth="1"/>
    <col min="265" max="513" width="8.75" style="24"/>
    <col min="514" max="514" width="24.25" style="24" customWidth="1"/>
    <col min="515" max="515" width="5.375" style="24" customWidth="1"/>
    <col min="516" max="516" width="17.25" style="24" customWidth="1"/>
    <col min="517" max="517" width="18.125" style="24" customWidth="1"/>
    <col min="518" max="518" width="15.375" style="24" customWidth="1"/>
    <col min="519" max="519" width="6.5" style="24" customWidth="1"/>
    <col min="520" max="520" width="17.125" style="24" customWidth="1"/>
    <col min="521" max="769" width="8.75" style="24"/>
    <col min="770" max="770" width="24.25" style="24" customWidth="1"/>
    <col min="771" max="771" width="5.375" style="24" customWidth="1"/>
    <col min="772" max="772" width="17.25" style="24" customWidth="1"/>
    <col min="773" max="773" width="18.125" style="24" customWidth="1"/>
    <col min="774" max="774" width="15.375" style="24" customWidth="1"/>
    <col min="775" max="775" width="6.5" style="24" customWidth="1"/>
    <col min="776" max="776" width="17.125" style="24" customWidth="1"/>
    <col min="777" max="1025" width="8.75" style="24"/>
    <col min="1026" max="1026" width="24.25" style="24" customWidth="1"/>
    <col min="1027" max="1027" width="5.375" style="24" customWidth="1"/>
    <col min="1028" max="1028" width="17.25" style="24" customWidth="1"/>
    <col min="1029" max="1029" width="18.125" style="24" customWidth="1"/>
    <col min="1030" max="1030" width="15.375" style="24" customWidth="1"/>
    <col min="1031" max="1031" width="6.5" style="24" customWidth="1"/>
    <col min="1032" max="1032" width="17.125" style="24" customWidth="1"/>
    <col min="1033" max="1281" width="8.75" style="24"/>
    <col min="1282" max="1282" width="24.25" style="24" customWidth="1"/>
    <col min="1283" max="1283" width="5.375" style="24" customWidth="1"/>
    <col min="1284" max="1284" width="17.25" style="24" customWidth="1"/>
    <col min="1285" max="1285" width="18.125" style="24" customWidth="1"/>
    <col min="1286" max="1286" width="15.375" style="24" customWidth="1"/>
    <col min="1287" max="1287" width="6.5" style="24" customWidth="1"/>
    <col min="1288" max="1288" width="17.125" style="24" customWidth="1"/>
    <col min="1289" max="1537" width="8.75" style="24"/>
    <col min="1538" max="1538" width="24.25" style="24" customWidth="1"/>
    <col min="1539" max="1539" width="5.375" style="24" customWidth="1"/>
    <col min="1540" max="1540" width="17.25" style="24" customWidth="1"/>
    <col min="1541" max="1541" width="18.125" style="24" customWidth="1"/>
    <col min="1542" max="1542" width="15.375" style="24" customWidth="1"/>
    <col min="1543" max="1543" width="6.5" style="24" customWidth="1"/>
    <col min="1544" max="1544" width="17.125" style="24" customWidth="1"/>
    <col min="1545" max="1793" width="8.75" style="24"/>
    <col min="1794" max="1794" width="24.25" style="24" customWidth="1"/>
    <col min="1795" max="1795" width="5.375" style="24" customWidth="1"/>
    <col min="1796" max="1796" width="17.25" style="24" customWidth="1"/>
    <col min="1797" max="1797" width="18.125" style="24" customWidth="1"/>
    <col min="1798" max="1798" width="15.375" style="24" customWidth="1"/>
    <col min="1799" max="1799" width="6.5" style="24" customWidth="1"/>
    <col min="1800" max="1800" width="17.125" style="24" customWidth="1"/>
    <col min="1801" max="2049" width="8.75" style="24"/>
    <col min="2050" max="2050" width="24.25" style="24" customWidth="1"/>
    <col min="2051" max="2051" width="5.375" style="24" customWidth="1"/>
    <col min="2052" max="2052" width="17.25" style="24" customWidth="1"/>
    <col min="2053" max="2053" width="18.125" style="24" customWidth="1"/>
    <col min="2054" max="2054" width="15.375" style="24" customWidth="1"/>
    <col min="2055" max="2055" width="6.5" style="24" customWidth="1"/>
    <col min="2056" max="2056" width="17.125" style="24" customWidth="1"/>
    <col min="2057" max="2305" width="8.75" style="24"/>
    <col min="2306" max="2306" width="24.25" style="24" customWidth="1"/>
    <col min="2307" max="2307" width="5.375" style="24" customWidth="1"/>
    <col min="2308" max="2308" width="17.25" style="24" customWidth="1"/>
    <col min="2309" max="2309" width="18.125" style="24" customWidth="1"/>
    <col min="2310" max="2310" width="15.375" style="24" customWidth="1"/>
    <col min="2311" max="2311" width="6.5" style="24" customWidth="1"/>
    <col min="2312" max="2312" width="17.125" style="24" customWidth="1"/>
    <col min="2313" max="2561" width="8.75" style="24"/>
    <col min="2562" max="2562" width="24.25" style="24" customWidth="1"/>
    <col min="2563" max="2563" width="5.375" style="24" customWidth="1"/>
    <col min="2564" max="2564" width="17.25" style="24" customWidth="1"/>
    <col min="2565" max="2565" width="18.125" style="24" customWidth="1"/>
    <col min="2566" max="2566" width="15.375" style="24" customWidth="1"/>
    <col min="2567" max="2567" width="6.5" style="24" customWidth="1"/>
    <col min="2568" max="2568" width="17.125" style="24" customWidth="1"/>
    <col min="2569" max="2817" width="8.75" style="24"/>
    <col min="2818" max="2818" width="24.25" style="24" customWidth="1"/>
    <col min="2819" max="2819" width="5.375" style="24" customWidth="1"/>
    <col min="2820" max="2820" width="17.25" style="24" customWidth="1"/>
    <col min="2821" max="2821" width="18.125" style="24" customWidth="1"/>
    <col min="2822" max="2822" width="15.375" style="24" customWidth="1"/>
    <col min="2823" max="2823" width="6.5" style="24" customWidth="1"/>
    <col min="2824" max="2824" width="17.125" style="24" customWidth="1"/>
    <col min="2825" max="3073" width="8.75" style="24"/>
    <col min="3074" max="3074" width="24.25" style="24" customWidth="1"/>
    <col min="3075" max="3075" width="5.375" style="24" customWidth="1"/>
    <col min="3076" max="3076" width="17.25" style="24" customWidth="1"/>
    <col min="3077" max="3077" width="18.125" style="24" customWidth="1"/>
    <col min="3078" max="3078" width="15.375" style="24" customWidth="1"/>
    <col min="3079" max="3079" width="6.5" style="24" customWidth="1"/>
    <col min="3080" max="3080" width="17.125" style="24" customWidth="1"/>
    <col min="3081" max="3329" width="8.75" style="24"/>
    <col min="3330" max="3330" width="24.25" style="24" customWidth="1"/>
    <col min="3331" max="3331" width="5.375" style="24" customWidth="1"/>
    <col min="3332" max="3332" width="17.25" style="24" customWidth="1"/>
    <col min="3333" max="3333" width="18.125" style="24" customWidth="1"/>
    <col min="3334" max="3334" width="15.375" style="24" customWidth="1"/>
    <col min="3335" max="3335" width="6.5" style="24" customWidth="1"/>
    <col min="3336" max="3336" width="17.125" style="24" customWidth="1"/>
    <col min="3337" max="3585" width="8.75" style="24"/>
    <col min="3586" max="3586" width="24.25" style="24" customWidth="1"/>
    <col min="3587" max="3587" width="5.375" style="24" customWidth="1"/>
    <col min="3588" max="3588" width="17.25" style="24" customWidth="1"/>
    <col min="3589" max="3589" width="18.125" style="24" customWidth="1"/>
    <col min="3590" max="3590" width="15.375" style="24" customWidth="1"/>
    <col min="3591" max="3591" width="6.5" style="24" customWidth="1"/>
    <col min="3592" max="3592" width="17.125" style="24" customWidth="1"/>
    <col min="3593" max="3841" width="8.75" style="24"/>
    <col min="3842" max="3842" width="24.25" style="24" customWidth="1"/>
    <col min="3843" max="3843" width="5.375" style="24" customWidth="1"/>
    <col min="3844" max="3844" width="17.25" style="24" customWidth="1"/>
    <col min="3845" max="3845" width="18.125" style="24" customWidth="1"/>
    <col min="3846" max="3846" width="15.375" style="24" customWidth="1"/>
    <col min="3847" max="3847" width="6.5" style="24" customWidth="1"/>
    <col min="3848" max="3848" width="17.125" style="24" customWidth="1"/>
    <col min="3849" max="4097" width="8.75" style="24"/>
    <col min="4098" max="4098" width="24.25" style="24" customWidth="1"/>
    <col min="4099" max="4099" width="5.375" style="24" customWidth="1"/>
    <col min="4100" max="4100" width="17.25" style="24" customWidth="1"/>
    <col min="4101" max="4101" width="18.125" style="24" customWidth="1"/>
    <col min="4102" max="4102" width="15.375" style="24" customWidth="1"/>
    <col min="4103" max="4103" width="6.5" style="24" customWidth="1"/>
    <col min="4104" max="4104" width="17.125" style="24" customWidth="1"/>
    <col min="4105" max="4353" width="8.75" style="24"/>
    <col min="4354" max="4354" width="24.25" style="24" customWidth="1"/>
    <col min="4355" max="4355" width="5.375" style="24" customWidth="1"/>
    <col min="4356" max="4356" width="17.25" style="24" customWidth="1"/>
    <col min="4357" max="4357" width="18.125" style="24" customWidth="1"/>
    <col min="4358" max="4358" width="15.375" style="24" customWidth="1"/>
    <col min="4359" max="4359" width="6.5" style="24" customWidth="1"/>
    <col min="4360" max="4360" width="17.125" style="24" customWidth="1"/>
    <col min="4361" max="4609" width="8.75" style="24"/>
    <col min="4610" max="4610" width="24.25" style="24" customWidth="1"/>
    <col min="4611" max="4611" width="5.375" style="24" customWidth="1"/>
    <col min="4612" max="4612" width="17.25" style="24" customWidth="1"/>
    <col min="4613" max="4613" width="18.125" style="24" customWidth="1"/>
    <col min="4614" max="4614" width="15.375" style="24" customWidth="1"/>
    <col min="4615" max="4615" width="6.5" style="24" customWidth="1"/>
    <col min="4616" max="4616" width="17.125" style="24" customWidth="1"/>
    <col min="4617" max="4865" width="8.75" style="24"/>
    <col min="4866" max="4866" width="24.25" style="24" customWidth="1"/>
    <col min="4867" max="4867" width="5.375" style="24" customWidth="1"/>
    <col min="4868" max="4868" width="17.25" style="24" customWidth="1"/>
    <col min="4869" max="4869" width="18.125" style="24" customWidth="1"/>
    <col min="4870" max="4870" width="15.375" style="24" customWidth="1"/>
    <col min="4871" max="4871" width="6.5" style="24" customWidth="1"/>
    <col min="4872" max="4872" width="17.125" style="24" customWidth="1"/>
    <col min="4873" max="5121" width="8.75" style="24"/>
    <col min="5122" max="5122" width="24.25" style="24" customWidth="1"/>
    <col min="5123" max="5123" width="5.375" style="24" customWidth="1"/>
    <col min="5124" max="5124" width="17.25" style="24" customWidth="1"/>
    <col min="5125" max="5125" width="18.125" style="24" customWidth="1"/>
    <col min="5126" max="5126" width="15.375" style="24" customWidth="1"/>
    <col min="5127" max="5127" width="6.5" style="24" customWidth="1"/>
    <col min="5128" max="5128" width="17.125" style="24" customWidth="1"/>
    <col min="5129" max="5377" width="8.75" style="24"/>
    <col min="5378" max="5378" width="24.25" style="24" customWidth="1"/>
    <col min="5379" max="5379" width="5.375" style="24" customWidth="1"/>
    <col min="5380" max="5380" width="17.25" style="24" customWidth="1"/>
    <col min="5381" max="5381" width="18.125" style="24" customWidth="1"/>
    <col min="5382" max="5382" width="15.375" style="24" customWidth="1"/>
    <col min="5383" max="5383" width="6.5" style="24" customWidth="1"/>
    <col min="5384" max="5384" width="17.125" style="24" customWidth="1"/>
    <col min="5385" max="5633" width="8.75" style="24"/>
    <col min="5634" max="5634" width="24.25" style="24" customWidth="1"/>
    <col min="5635" max="5635" width="5.375" style="24" customWidth="1"/>
    <col min="5636" max="5636" width="17.25" style="24" customWidth="1"/>
    <col min="5637" max="5637" width="18.125" style="24" customWidth="1"/>
    <col min="5638" max="5638" width="15.375" style="24" customWidth="1"/>
    <col min="5639" max="5639" width="6.5" style="24" customWidth="1"/>
    <col min="5640" max="5640" width="17.125" style="24" customWidth="1"/>
    <col min="5641" max="5889" width="8.75" style="24"/>
    <col min="5890" max="5890" width="24.25" style="24" customWidth="1"/>
    <col min="5891" max="5891" width="5.375" style="24" customWidth="1"/>
    <col min="5892" max="5892" width="17.25" style="24" customWidth="1"/>
    <col min="5893" max="5893" width="18.125" style="24" customWidth="1"/>
    <col min="5894" max="5894" width="15.375" style="24" customWidth="1"/>
    <col min="5895" max="5895" width="6.5" style="24" customWidth="1"/>
    <col min="5896" max="5896" width="17.125" style="24" customWidth="1"/>
    <col min="5897" max="6145" width="8.75" style="24"/>
    <col min="6146" max="6146" width="24.25" style="24" customWidth="1"/>
    <col min="6147" max="6147" width="5.375" style="24" customWidth="1"/>
    <col min="6148" max="6148" width="17.25" style="24" customWidth="1"/>
    <col min="6149" max="6149" width="18.125" style="24" customWidth="1"/>
    <col min="6150" max="6150" width="15.375" style="24" customWidth="1"/>
    <col min="6151" max="6151" width="6.5" style="24" customWidth="1"/>
    <col min="6152" max="6152" width="17.125" style="24" customWidth="1"/>
    <col min="6153" max="6401" width="8.75" style="24"/>
    <col min="6402" max="6402" width="24.25" style="24" customWidth="1"/>
    <col min="6403" max="6403" width="5.375" style="24" customWidth="1"/>
    <col min="6404" max="6404" width="17.25" style="24" customWidth="1"/>
    <col min="6405" max="6405" width="18.125" style="24" customWidth="1"/>
    <col min="6406" max="6406" width="15.375" style="24" customWidth="1"/>
    <col min="6407" max="6407" width="6.5" style="24" customWidth="1"/>
    <col min="6408" max="6408" width="17.125" style="24" customWidth="1"/>
    <col min="6409" max="6657" width="8.75" style="24"/>
    <col min="6658" max="6658" width="24.25" style="24" customWidth="1"/>
    <col min="6659" max="6659" width="5.375" style="24" customWidth="1"/>
    <col min="6660" max="6660" width="17.25" style="24" customWidth="1"/>
    <col min="6661" max="6661" width="18.125" style="24" customWidth="1"/>
    <col min="6662" max="6662" width="15.375" style="24" customWidth="1"/>
    <col min="6663" max="6663" width="6.5" style="24" customWidth="1"/>
    <col min="6664" max="6664" width="17.125" style="24" customWidth="1"/>
    <col min="6665" max="6913" width="8.75" style="24"/>
    <col min="6914" max="6914" width="24.25" style="24" customWidth="1"/>
    <col min="6915" max="6915" width="5.375" style="24" customWidth="1"/>
    <col min="6916" max="6916" width="17.25" style="24" customWidth="1"/>
    <col min="6917" max="6917" width="18.125" style="24" customWidth="1"/>
    <col min="6918" max="6918" width="15.375" style="24" customWidth="1"/>
    <col min="6919" max="6919" width="6.5" style="24" customWidth="1"/>
    <col min="6920" max="6920" width="17.125" style="24" customWidth="1"/>
    <col min="6921" max="7169" width="8.75" style="24"/>
    <col min="7170" max="7170" width="24.25" style="24" customWidth="1"/>
    <col min="7171" max="7171" width="5.375" style="24" customWidth="1"/>
    <col min="7172" max="7172" width="17.25" style="24" customWidth="1"/>
    <col min="7173" max="7173" width="18.125" style="24" customWidth="1"/>
    <col min="7174" max="7174" width="15.375" style="24" customWidth="1"/>
    <col min="7175" max="7175" width="6.5" style="24" customWidth="1"/>
    <col min="7176" max="7176" width="17.125" style="24" customWidth="1"/>
    <col min="7177" max="7425" width="8.75" style="24"/>
    <col min="7426" max="7426" width="24.25" style="24" customWidth="1"/>
    <col min="7427" max="7427" width="5.375" style="24" customWidth="1"/>
    <col min="7428" max="7428" width="17.25" style="24" customWidth="1"/>
    <col min="7429" max="7429" width="18.125" style="24" customWidth="1"/>
    <col min="7430" max="7430" width="15.375" style="24" customWidth="1"/>
    <col min="7431" max="7431" width="6.5" style="24" customWidth="1"/>
    <col min="7432" max="7432" width="17.125" style="24" customWidth="1"/>
    <col min="7433" max="7681" width="8.75" style="24"/>
    <col min="7682" max="7682" width="24.25" style="24" customWidth="1"/>
    <col min="7683" max="7683" width="5.375" style="24" customWidth="1"/>
    <col min="7684" max="7684" width="17.25" style="24" customWidth="1"/>
    <col min="7685" max="7685" width="18.125" style="24" customWidth="1"/>
    <col min="7686" max="7686" width="15.375" style="24" customWidth="1"/>
    <col min="7687" max="7687" width="6.5" style="24" customWidth="1"/>
    <col min="7688" max="7688" width="17.125" style="24" customWidth="1"/>
    <col min="7689" max="7937" width="8.75" style="24"/>
    <col min="7938" max="7938" width="24.25" style="24" customWidth="1"/>
    <col min="7939" max="7939" width="5.375" style="24" customWidth="1"/>
    <col min="7940" max="7940" width="17.25" style="24" customWidth="1"/>
    <col min="7941" max="7941" width="18.125" style="24" customWidth="1"/>
    <col min="7942" max="7942" width="15.375" style="24" customWidth="1"/>
    <col min="7943" max="7943" width="6.5" style="24" customWidth="1"/>
    <col min="7944" max="7944" width="17.125" style="24" customWidth="1"/>
    <col min="7945" max="8193" width="8.75" style="24"/>
    <col min="8194" max="8194" width="24.25" style="24" customWidth="1"/>
    <col min="8195" max="8195" width="5.375" style="24" customWidth="1"/>
    <col min="8196" max="8196" width="17.25" style="24" customWidth="1"/>
    <col min="8197" max="8197" width="18.125" style="24" customWidth="1"/>
    <col min="8198" max="8198" width="15.375" style="24" customWidth="1"/>
    <col min="8199" max="8199" width="6.5" style="24" customWidth="1"/>
    <col min="8200" max="8200" width="17.125" style="24" customWidth="1"/>
    <col min="8201" max="8449" width="8.75" style="24"/>
    <col min="8450" max="8450" width="24.25" style="24" customWidth="1"/>
    <col min="8451" max="8451" width="5.375" style="24" customWidth="1"/>
    <col min="8452" max="8452" width="17.25" style="24" customWidth="1"/>
    <col min="8453" max="8453" width="18.125" style="24" customWidth="1"/>
    <col min="8454" max="8454" width="15.375" style="24" customWidth="1"/>
    <col min="8455" max="8455" width="6.5" style="24" customWidth="1"/>
    <col min="8456" max="8456" width="17.125" style="24" customWidth="1"/>
    <col min="8457" max="8705" width="8.75" style="24"/>
    <col min="8706" max="8706" width="24.25" style="24" customWidth="1"/>
    <col min="8707" max="8707" width="5.375" style="24" customWidth="1"/>
    <col min="8708" max="8708" width="17.25" style="24" customWidth="1"/>
    <col min="8709" max="8709" width="18.125" style="24" customWidth="1"/>
    <col min="8710" max="8710" width="15.375" style="24" customWidth="1"/>
    <col min="8711" max="8711" width="6.5" style="24" customWidth="1"/>
    <col min="8712" max="8712" width="17.125" style="24" customWidth="1"/>
    <col min="8713" max="8961" width="8.75" style="24"/>
    <col min="8962" max="8962" width="24.25" style="24" customWidth="1"/>
    <col min="8963" max="8963" width="5.375" style="24" customWidth="1"/>
    <col min="8964" max="8964" width="17.25" style="24" customWidth="1"/>
    <col min="8965" max="8965" width="18.125" style="24" customWidth="1"/>
    <col min="8966" max="8966" width="15.375" style="24" customWidth="1"/>
    <col min="8967" max="8967" width="6.5" style="24" customWidth="1"/>
    <col min="8968" max="8968" width="17.125" style="24" customWidth="1"/>
    <col min="8969" max="9217" width="8.75" style="24"/>
    <col min="9218" max="9218" width="24.25" style="24" customWidth="1"/>
    <col min="9219" max="9219" width="5.375" style="24" customWidth="1"/>
    <col min="9220" max="9220" width="17.25" style="24" customWidth="1"/>
    <col min="9221" max="9221" width="18.125" style="24" customWidth="1"/>
    <col min="9222" max="9222" width="15.375" style="24" customWidth="1"/>
    <col min="9223" max="9223" width="6.5" style="24" customWidth="1"/>
    <col min="9224" max="9224" width="17.125" style="24" customWidth="1"/>
    <col min="9225" max="9473" width="8.75" style="24"/>
    <col min="9474" max="9474" width="24.25" style="24" customWidth="1"/>
    <col min="9475" max="9475" width="5.375" style="24" customWidth="1"/>
    <col min="9476" max="9476" width="17.25" style="24" customWidth="1"/>
    <col min="9477" max="9477" width="18.125" style="24" customWidth="1"/>
    <col min="9478" max="9478" width="15.375" style="24" customWidth="1"/>
    <col min="9479" max="9479" width="6.5" style="24" customWidth="1"/>
    <col min="9480" max="9480" width="17.125" style="24" customWidth="1"/>
    <col min="9481" max="9729" width="8.75" style="24"/>
    <col min="9730" max="9730" width="24.25" style="24" customWidth="1"/>
    <col min="9731" max="9731" width="5.375" style="24" customWidth="1"/>
    <col min="9732" max="9732" width="17.25" style="24" customWidth="1"/>
    <col min="9733" max="9733" width="18.125" style="24" customWidth="1"/>
    <col min="9734" max="9734" width="15.375" style="24" customWidth="1"/>
    <col min="9735" max="9735" width="6.5" style="24" customWidth="1"/>
    <col min="9736" max="9736" width="17.125" style="24" customWidth="1"/>
    <col min="9737" max="9985" width="8.75" style="24"/>
    <col min="9986" max="9986" width="24.25" style="24" customWidth="1"/>
    <col min="9987" max="9987" width="5.375" style="24" customWidth="1"/>
    <col min="9988" max="9988" width="17.25" style="24" customWidth="1"/>
    <col min="9989" max="9989" width="18.125" style="24" customWidth="1"/>
    <col min="9990" max="9990" width="15.375" style="24" customWidth="1"/>
    <col min="9991" max="9991" width="6.5" style="24" customWidth="1"/>
    <col min="9992" max="9992" width="17.125" style="24" customWidth="1"/>
    <col min="9993" max="10241" width="8.75" style="24"/>
    <col min="10242" max="10242" width="24.25" style="24" customWidth="1"/>
    <col min="10243" max="10243" width="5.375" style="24" customWidth="1"/>
    <col min="10244" max="10244" width="17.25" style="24" customWidth="1"/>
    <col min="10245" max="10245" width="18.125" style="24" customWidth="1"/>
    <col min="10246" max="10246" width="15.375" style="24" customWidth="1"/>
    <col min="10247" max="10247" width="6.5" style="24" customWidth="1"/>
    <col min="10248" max="10248" width="17.125" style="24" customWidth="1"/>
    <col min="10249" max="10497" width="8.75" style="24"/>
    <col min="10498" max="10498" width="24.25" style="24" customWidth="1"/>
    <col min="10499" max="10499" width="5.375" style="24" customWidth="1"/>
    <col min="10500" max="10500" width="17.25" style="24" customWidth="1"/>
    <col min="10501" max="10501" width="18.125" style="24" customWidth="1"/>
    <col min="10502" max="10502" width="15.375" style="24" customWidth="1"/>
    <col min="10503" max="10503" width="6.5" style="24" customWidth="1"/>
    <col min="10504" max="10504" width="17.125" style="24" customWidth="1"/>
    <col min="10505" max="10753" width="8.75" style="24"/>
    <col min="10754" max="10754" width="24.25" style="24" customWidth="1"/>
    <col min="10755" max="10755" width="5.375" style="24" customWidth="1"/>
    <col min="10756" max="10756" width="17.25" style="24" customWidth="1"/>
    <col min="10757" max="10757" width="18.125" style="24" customWidth="1"/>
    <col min="10758" max="10758" width="15.375" style="24" customWidth="1"/>
    <col min="10759" max="10759" width="6.5" style="24" customWidth="1"/>
    <col min="10760" max="10760" width="17.125" style="24" customWidth="1"/>
    <col min="10761" max="11009" width="8.75" style="24"/>
    <col min="11010" max="11010" width="24.25" style="24" customWidth="1"/>
    <col min="11011" max="11011" width="5.375" style="24" customWidth="1"/>
    <col min="11012" max="11012" width="17.25" style="24" customWidth="1"/>
    <col min="11013" max="11013" width="18.125" style="24" customWidth="1"/>
    <col min="11014" max="11014" width="15.375" style="24" customWidth="1"/>
    <col min="11015" max="11015" width="6.5" style="24" customWidth="1"/>
    <col min="11016" max="11016" width="17.125" style="24" customWidth="1"/>
    <col min="11017" max="11265" width="8.75" style="24"/>
    <col min="11266" max="11266" width="24.25" style="24" customWidth="1"/>
    <col min="11267" max="11267" width="5.375" style="24" customWidth="1"/>
    <col min="11268" max="11268" width="17.25" style="24" customWidth="1"/>
    <col min="11269" max="11269" width="18.125" style="24" customWidth="1"/>
    <col min="11270" max="11270" width="15.375" style="24" customWidth="1"/>
    <col min="11271" max="11271" width="6.5" style="24" customWidth="1"/>
    <col min="11272" max="11272" width="17.125" style="24" customWidth="1"/>
    <col min="11273" max="11521" width="8.75" style="24"/>
    <col min="11522" max="11522" width="24.25" style="24" customWidth="1"/>
    <col min="11523" max="11523" width="5.375" style="24" customWidth="1"/>
    <col min="11524" max="11524" width="17.25" style="24" customWidth="1"/>
    <col min="11525" max="11525" width="18.125" style="24" customWidth="1"/>
    <col min="11526" max="11526" width="15.375" style="24" customWidth="1"/>
    <col min="11527" max="11527" width="6.5" style="24" customWidth="1"/>
    <col min="11528" max="11528" width="17.125" style="24" customWidth="1"/>
    <col min="11529" max="11777" width="8.75" style="24"/>
    <col min="11778" max="11778" width="24.25" style="24" customWidth="1"/>
    <col min="11779" max="11779" width="5.375" style="24" customWidth="1"/>
    <col min="11780" max="11780" width="17.25" style="24" customWidth="1"/>
    <col min="11781" max="11781" width="18.125" style="24" customWidth="1"/>
    <col min="11782" max="11782" width="15.375" style="24" customWidth="1"/>
    <col min="11783" max="11783" width="6.5" style="24" customWidth="1"/>
    <col min="11784" max="11784" width="17.125" style="24" customWidth="1"/>
    <col min="11785" max="12033" width="8.75" style="24"/>
    <col min="12034" max="12034" width="24.25" style="24" customWidth="1"/>
    <col min="12035" max="12035" width="5.375" style="24" customWidth="1"/>
    <col min="12036" max="12036" width="17.25" style="24" customWidth="1"/>
    <col min="12037" max="12037" width="18.125" style="24" customWidth="1"/>
    <col min="12038" max="12038" width="15.375" style="24" customWidth="1"/>
    <col min="12039" max="12039" width="6.5" style="24" customWidth="1"/>
    <col min="12040" max="12040" width="17.125" style="24" customWidth="1"/>
    <col min="12041" max="12289" width="8.75" style="24"/>
    <col min="12290" max="12290" width="24.25" style="24" customWidth="1"/>
    <col min="12291" max="12291" width="5.375" style="24" customWidth="1"/>
    <col min="12292" max="12292" width="17.25" style="24" customWidth="1"/>
    <col min="12293" max="12293" width="18.125" style="24" customWidth="1"/>
    <col min="12294" max="12294" width="15.375" style="24" customWidth="1"/>
    <col min="12295" max="12295" width="6.5" style="24" customWidth="1"/>
    <col min="12296" max="12296" width="17.125" style="24" customWidth="1"/>
    <col min="12297" max="12545" width="8.75" style="24"/>
    <col min="12546" max="12546" width="24.25" style="24" customWidth="1"/>
    <col min="12547" max="12547" width="5.375" style="24" customWidth="1"/>
    <col min="12548" max="12548" width="17.25" style="24" customWidth="1"/>
    <col min="12549" max="12549" width="18.125" style="24" customWidth="1"/>
    <col min="12550" max="12550" width="15.375" style="24" customWidth="1"/>
    <col min="12551" max="12551" width="6.5" style="24" customWidth="1"/>
    <col min="12552" max="12552" width="17.125" style="24" customWidth="1"/>
    <col min="12553" max="12801" width="8.75" style="24"/>
    <col min="12802" max="12802" width="24.25" style="24" customWidth="1"/>
    <col min="12803" max="12803" width="5.375" style="24" customWidth="1"/>
    <col min="12804" max="12804" width="17.25" style="24" customWidth="1"/>
    <col min="12805" max="12805" width="18.125" style="24" customWidth="1"/>
    <col min="12806" max="12806" width="15.375" style="24" customWidth="1"/>
    <col min="12807" max="12807" width="6.5" style="24" customWidth="1"/>
    <col min="12808" max="12808" width="17.125" style="24" customWidth="1"/>
    <col min="12809" max="13057" width="8.75" style="24"/>
    <col min="13058" max="13058" width="24.25" style="24" customWidth="1"/>
    <col min="13059" max="13059" width="5.375" style="24" customWidth="1"/>
    <col min="13060" max="13060" width="17.25" style="24" customWidth="1"/>
    <col min="13061" max="13061" width="18.125" style="24" customWidth="1"/>
    <col min="13062" max="13062" width="15.375" style="24" customWidth="1"/>
    <col min="13063" max="13063" width="6.5" style="24" customWidth="1"/>
    <col min="13064" max="13064" width="17.125" style="24" customWidth="1"/>
    <col min="13065" max="13313" width="8.75" style="24"/>
    <col min="13314" max="13314" width="24.25" style="24" customWidth="1"/>
    <col min="13315" max="13315" width="5.375" style="24" customWidth="1"/>
    <col min="13316" max="13316" width="17.25" style="24" customWidth="1"/>
    <col min="13317" max="13317" width="18.125" style="24" customWidth="1"/>
    <col min="13318" max="13318" width="15.375" style="24" customWidth="1"/>
    <col min="13319" max="13319" width="6.5" style="24" customWidth="1"/>
    <col min="13320" max="13320" width="17.125" style="24" customWidth="1"/>
    <col min="13321" max="13569" width="8.75" style="24"/>
    <col min="13570" max="13570" width="24.25" style="24" customWidth="1"/>
    <col min="13571" max="13571" width="5.375" style="24" customWidth="1"/>
    <col min="13572" max="13572" width="17.25" style="24" customWidth="1"/>
    <col min="13573" max="13573" width="18.125" style="24" customWidth="1"/>
    <col min="13574" max="13574" width="15.375" style="24" customWidth="1"/>
    <col min="13575" max="13575" width="6.5" style="24" customWidth="1"/>
    <col min="13576" max="13576" width="17.125" style="24" customWidth="1"/>
    <col min="13577" max="13825" width="8.75" style="24"/>
    <col min="13826" max="13826" width="24.25" style="24" customWidth="1"/>
    <col min="13827" max="13827" width="5.375" style="24" customWidth="1"/>
    <col min="13828" max="13828" width="17.25" style="24" customWidth="1"/>
    <col min="13829" max="13829" width="18.125" style="24" customWidth="1"/>
    <col min="13830" max="13830" width="15.375" style="24" customWidth="1"/>
    <col min="13831" max="13831" width="6.5" style="24" customWidth="1"/>
    <col min="13832" max="13832" width="17.125" style="24" customWidth="1"/>
    <col min="13833" max="14081" width="8.75" style="24"/>
    <col min="14082" max="14082" width="24.25" style="24" customWidth="1"/>
    <col min="14083" max="14083" width="5.375" style="24" customWidth="1"/>
    <col min="14084" max="14084" width="17.25" style="24" customWidth="1"/>
    <col min="14085" max="14085" width="18.125" style="24" customWidth="1"/>
    <col min="14086" max="14086" width="15.375" style="24" customWidth="1"/>
    <col min="14087" max="14087" width="6.5" style="24" customWidth="1"/>
    <col min="14088" max="14088" width="17.125" style="24" customWidth="1"/>
    <col min="14089" max="14337" width="8.75" style="24"/>
    <col min="14338" max="14338" width="24.25" style="24" customWidth="1"/>
    <col min="14339" max="14339" width="5.375" style="24" customWidth="1"/>
    <col min="14340" max="14340" width="17.25" style="24" customWidth="1"/>
    <col min="14341" max="14341" width="18.125" style="24" customWidth="1"/>
    <col min="14342" max="14342" width="15.375" style="24" customWidth="1"/>
    <col min="14343" max="14343" width="6.5" style="24" customWidth="1"/>
    <col min="14344" max="14344" width="17.125" style="24" customWidth="1"/>
    <col min="14345" max="14593" width="8.75" style="24"/>
    <col min="14594" max="14594" width="24.25" style="24" customWidth="1"/>
    <col min="14595" max="14595" width="5.375" style="24" customWidth="1"/>
    <col min="14596" max="14596" width="17.25" style="24" customWidth="1"/>
    <col min="14597" max="14597" width="18.125" style="24" customWidth="1"/>
    <col min="14598" max="14598" width="15.375" style="24" customWidth="1"/>
    <col min="14599" max="14599" width="6.5" style="24" customWidth="1"/>
    <col min="14600" max="14600" width="17.125" style="24" customWidth="1"/>
    <col min="14601" max="14849" width="8.75" style="24"/>
    <col min="14850" max="14850" width="24.25" style="24" customWidth="1"/>
    <col min="14851" max="14851" width="5.375" style="24" customWidth="1"/>
    <col min="14852" max="14852" width="17.25" style="24" customWidth="1"/>
    <col min="14853" max="14853" width="18.125" style="24" customWidth="1"/>
    <col min="14854" max="14854" width="15.375" style="24" customWidth="1"/>
    <col min="14855" max="14855" width="6.5" style="24" customWidth="1"/>
    <col min="14856" max="14856" width="17.125" style="24" customWidth="1"/>
    <col min="14857" max="15105" width="8.75" style="24"/>
    <col min="15106" max="15106" width="24.25" style="24" customWidth="1"/>
    <col min="15107" max="15107" width="5.375" style="24" customWidth="1"/>
    <col min="15108" max="15108" width="17.25" style="24" customWidth="1"/>
    <col min="15109" max="15109" width="18.125" style="24" customWidth="1"/>
    <col min="15110" max="15110" width="15.375" style="24" customWidth="1"/>
    <col min="15111" max="15111" width="6.5" style="24" customWidth="1"/>
    <col min="15112" max="15112" width="17.125" style="24" customWidth="1"/>
    <col min="15113" max="15361" width="8.75" style="24"/>
    <col min="15362" max="15362" width="24.25" style="24" customWidth="1"/>
    <col min="15363" max="15363" width="5.375" style="24" customWidth="1"/>
    <col min="15364" max="15364" width="17.25" style="24" customWidth="1"/>
    <col min="15365" max="15365" width="18.125" style="24" customWidth="1"/>
    <col min="15366" max="15366" width="15.375" style="24" customWidth="1"/>
    <col min="15367" max="15367" width="6.5" style="24" customWidth="1"/>
    <col min="15368" max="15368" width="17.125" style="24" customWidth="1"/>
    <col min="15369" max="15617" width="8.75" style="24"/>
    <col min="15618" max="15618" width="24.25" style="24" customWidth="1"/>
    <col min="15619" max="15619" width="5.375" style="24" customWidth="1"/>
    <col min="15620" max="15620" width="17.25" style="24" customWidth="1"/>
    <col min="15621" max="15621" width="18.125" style="24" customWidth="1"/>
    <col min="15622" max="15622" width="15.375" style="24" customWidth="1"/>
    <col min="15623" max="15623" width="6.5" style="24" customWidth="1"/>
    <col min="15624" max="15624" width="17.125" style="24" customWidth="1"/>
    <col min="15625" max="15873" width="8.75" style="24"/>
    <col min="15874" max="15874" width="24.25" style="24" customWidth="1"/>
    <col min="15875" max="15875" width="5.375" style="24" customWidth="1"/>
    <col min="15876" max="15876" width="17.25" style="24" customWidth="1"/>
    <col min="15877" max="15877" width="18.125" style="24" customWidth="1"/>
    <col min="15878" max="15878" width="15.375" style="24" customWidth="1"/>
    <col min="15879" max="15879" width="6.5" style="24" customWidth="1"/>
    <col min="15880" max="15880" width="17.125" style="24" customWidth="1"/>
    <col min="15881" max="16129" width="8.75" style="24"/>
    <col min="16130" max="16130" width="24.25" style="24" customWidth="1"/>
    <col min="16131" max="16131" width="5.375" style="24" customWidth="1"/>
    <col min="16132" max="16132" width="17.25" style="24" customWidth="1"/>
    <col min="16133" max="16133" width="18.125" style="24" customWidth="1"/>
    <col min="16134" max="16134" width="15.375" style="24" customWidth="1"/>
    <col min="16135" max="16135" width="6.5" style="24" customWidth="1"/>
    <col min="16136" max="16136" width="17.125" style="24" customWidth="1"/>
    <col min="16137" max="16384" width="8.75" style="24"/>
  </cols>
  <sheetData>
    <row r="1" spans="1:10" ht="18.95" customHeight="1">
      <c r="A1" s="653" t="s">
        <v>18</v>
      </c>
      <c r="B1" s="653"/>
      <c r="C1" s="653"/>
    </row>
    <row r="2" spans="1:10" ht="24.95" customHeight="1">
      <c r="A2" s="654" t="s">
        <v>54</v>
      </c>
      <c r="B2" s="654"/>
      <c r="C2" s="655"/>
      <c r="D2" s="654"/>
      <c r="E2" s="654"/>
      <c r="F2" s="654"/>
      <c r="G2" s="654"/>
      <c r="H2" s="654"/>
      <c r="I2" s="654"/>
      <c r="J2" s="654"/>
    </row>
    <row r="3" spans="1:10">
      <c r="A3" s="266" t="s">
        <v>2</v>
      </c>
      <c r="B3" s="298" t="s">
        <v>55</v>
      </c>
      <c r="C3" s="299" t="s">
        <v>21</v>
      </c>
      <c r="D3" s="298" t="s">
        <v>56</v>
      </c>
      <c r="E3" s="300" t="s">
        <v>57</v>
      </c>
      <c r="F3" s="300" t="s">
        <v>58</v>
      </c>
      <c r="G3" s="300" t="s">
        <v>59</v>
      </c>
      <c r="H3" s="301" t="s">
        <v>56</v>
      </c>
      <c r="I3" s="300" t="s">
        <v>60</v>
      </c>
      <c r="J3" s="268" t="s">
        <v>61</v>
      </c>
    </row>
    <row r="4" spans="1:10">
      <c r="A4" s="266">
        <v>1</v>
      </c>
      <c r="B4" s="298" t="s">
        <v>62</v>
      </c>
      <c r="C4" s="299" t="s">
        <v>63</v>
      </c>
      <c r="D4" s="298" t="s">
        <v>64</v>
      </c>
      <c r="E4" s="267">
        <v>98710</v>
      </c>
      <c r="F4" s="267">
        <v>9586.51</v>
      </c>
      <c r="G4" s="267">
        <v>0</v>
      </c>
      <c r="H4" s="301" t="s">
        <v>64</v>
      </c>
      <c r="I4" s="267">
        <v>108296.51</v>
      </c>
      <c r="J4" s="268"/>
    </row>
    <row r="5" spans="1:10">
      <c r="A5" s="266">
        <v>2</v>
      </c>
      <c r="B5" s="298" t="s">
        <v>65</v>
      </c>
      <c r="C5" s="299" t="s">
        <v>66</v>
      </c>
      <c r="D5" s="298" t="s">
        <v>64</v>
      </c>
      <c r="E5" s="267">
        <v>481228.55</v>
      </c>
      <c r="F5" s="267">
        <v>61198.6</v>
      </c>
      <c r="G5" s="267">
        <v>0</v>
      </c>
      <c r="H5" s="301" t="s">
        <v>64</v>
      </c>
      <c r="I5" s="267">
        <v>542427.15</v>
      </c>
      <c r="J5" s="268"/>
    </row>
    <row r="6" spans="1:10">
      <c r="A6" s="266">
        <v>3</v>
      </c>
      <c r="B6" s="298" t="s">
        <v>67</v>
      </c>
      <c r="C6" s="299" t="s">
        <v>68</v>
      </c>
      <c r="D6" s="298" t="s">
        <v>64</v>
      </c>
      <c r="E6" s="267">
        <v>54475271.859999999</v>
      </c>
      <c r="F6" s="267">
        <v>6376194.5499999998</v>
      </c>
      <c r="G6" s="267">
        <v>0</v>
      </c>
      <c r="H6" s="301" t="s">
        <v>64</v>
      </c>
      <c r="I6" s="267">
        <v>60851466.409999996</v>
      </c>
      <c r="J6" s="268"/>
    </row>
    <row r="7" spans="1:10">
      <c r="A7" s="266">
        <v>4</v>
      </c>
      <c r="B7" s="298" t="s">
        <v>69</v>
      </c>
      <c r="C7" s="299" t="s">
        <v>70</v>
      </c>
      <c r="D7" s="298" t="s">
        <v>64</v>
      </c>
      <c r="E7" s="267">
        <v>9253089.9399999995</v>
      </c>
      <c r="F7" s="267">
        <v>1083051.05</v>
      </c>
      <c r="G7" s="267">
        <v>0</v>
      </c>
      <c r="H7" s="301" t="s">
        <v>64</v>
      </c>
      <c r="I7" s="267">
        <v>10336140.99</v>
      </c>
      <c r="J7" s="268"/>
    </row>
    <row r="8" spans="1:10">
      <c r="A8" s="266">
        <v>5</v>
      </c>
      <c r="B8" s="298" t="s">
        <v>71</v>
      </c>
      <c r="C8" s="299" t="s">
        <v>72</v>
      </c>
      <c r="D8" s="298" t="s">
        <v>64</v>
      </c>
      <c r="E8" s="267">
        <v>1542881.12</v>
      </c>
      <c r="F8" s="267">
        <v>0</v>
      </c>
      <c r="G8" s="267">
        <v>0</v>
      </c>
      <c r="H8" s="301" t="s">
        <v>64</v>
      </c>
      <c r="I8" s="267">
        <v>1542881.12</v>
      </c>
      <c r="J8" s="268"/>
    </row>
    <row r="9" spans="1:10">
      <c r="A9" s="266">
        <v>6</v>
      </c>
      <c r="B9" s="298" t="s">
        <v>73</v>
      </c>
      <c r="C9" s="299" t="s">
        <v>74</v>
      </c>
      <c r="D9" s="298" t="s">
        <v>64</v>
      </c>
      <c r="E9" s="267">
        <v>9595.5</v>
      </c>
      <c r="F9" s="267">
        <v>59587</v>
      </c>
      <c r="G9" s="267">
        <v>0</v>
      </c>
      <c r="H9" s="301" t="s">
        <v>64</v>
      </c>
      <c r="I9" s="267">
        <v>69182.5</v>
      </c>
      <c r="J9" s="268"/>
    </row>
    <row r="10" spans="1:10">
      <c r="A10" s="266">
        <v>7</v>
      </c>
      <c r="B10" s="298" t="s">
        <v>75</v>
      </c>
      <c r="C10" s="299" t="s">
        <v>76</v>
      </c>
      <c r="D10" s="298" t="s">
        <v>64</v>
      </c>
      <c r="E10" s="267">
        <v>984150.7</v>
      </c>
      <c r="F10" s="267">
        <v>0</v>
      </c>
      <c r="G10" s="267">
        <v>0</v>
      </c>
      <c r="H10" s="301" t="s">
        <v>64</v>
      </c>
      <c r="I10" s="267">
        <v>984150.7</v>
      </c>
      <c r="J10" s="268"/>
    </row>
    <row r="11" spans="1:10">
      <c r="A11" s="266">
        <v>8</v>
      </c>
      <c r="B11" s="298" t="s">
        <v>77</v>
      </c>
      <c r="C11" s="299" t="s">
        <v>78</v>
      </c>
      <c r="D11" s="298" t="s">
        <v>64</v>
      </c>
      <c r="E11" s="267">
        <v>7668892.3399999999</v>
      </c>
      <c r="F11" s="267">
        <v>901877.68</v>
      </c>
      <c r="G11" s="267">
        <v>0</v>
      </c>
      <c r="H11" s="301" t="s">
        <v>64</v>
      </c>
      <c r="I11" s="267">
        <v>8570770.0199999996</v>
      </c>
      <c r="J11" s="268"/>
    </row>
    <row r="12" spans="1:10">
      <c r="A12" s="266">
        <v>9</v>
      </c>
      <c r="B12" s="298" t="s">
        <v>79</v>
      </c>
      <c r="C12" s="299" t="s">
        <v>80</v>
      </c>
      <c r="D12" s="298" t="s">
        <v>64</v>
      </c>
      <c r="E12" s="267">
        <v>5812607.2699999996</v>
      </c>
      <c r="F12" s="267">
        <v>0</v>
      </c>
      <c r="G12" s="267">
        <v>0</v>
      </c>
      <c r="H12" s="301" t="s">
        <v>64</v>
      </c>
      <c r="I12" s="267">
        <v>5812607.2699999996</v>
      </c>
      <c r="J12" s="268">
        <v>135.87</v>
      </c>
    </row>
    <row r="13" spans="1:10">
      <c r="A13" s="266">
        <v>10</v>
      </c>
      <c r="B13" s="298" t="s">
        <v>81</v>
      </c>
      <c r="C13" s="299" t="s">
        <v>82</v>
      </c>
      <c r="D13" s="298" t="s">
        <v>64</v>
      </c>
      <c r="E13" s="267">
        <v>1587045.15</v>
      </c>
      <c r="F13" s="267">
        <v>185759.67</v>
      </c>
      <c r="G13" s="267">
        <v>0</v>
      </c>
      <c r="H13" s="301" t="s">
        <v>64</v>
      </c>
      <c r="I13" s="267">
        <v>1772804.82</v>
      </c>
      <c r="J13" s="268"/>
    </row>
    <row r="14" spans="1:10">
      <c r="A14" s="266">
        <v>11</v>
      </c>
      <c r="B14" s="298" t="s">
        <v>83</v>
      </c>
      <c r="C14" s="299" t="s">
        <v>84</v>
      </c>
      <c r="D14" s="298" t="s">
        <v>64</v>
      </c>
      <c r="E14" s="267">
        <v>377682</v>
      </c>
      <c r="F14" s="267">
        <v>148</v>
      </c>
      <c r="G14" s="267">
        <v>0</v>
      </c>
      <c r="H14" s="301" t="s">
        <v>64</v>
      </c>
      <c r="I14" s="267">
        <v>377830</v>
      </c>
      <c r="J14" s="268"/>
    </row>
    <row r="15" spans="1:10">
      <c r="A15" s="266">
        <v>12</v>
      </c>
      <c r="B15" s="298" t="s">
        <v>85</v>
      </c>
      <c r="C15" s="299" t="s">
        <v>86</v>
      </c>
      <c r="D15" s="298" t="s">
        <v>64</v>
      </c>
      <c r="E15" s="267">
        <v>2226342.1</v>
      </c>
      <c r="F15" s="267">
        <v>258094.68</v>
      </c>
      <c r="G15" s="267">
        <v>0</v>
      </c>
      <c r="H15" s="301" t="s">
        <v>64</v>
      </c>
      <c r="I15" s="267">
        <v>2484436.7799999998</v>
      </c>
      <c r="J15" s="268"/>
    </row>
    <row r="16" spans="1:10">
      <c r="A16" s="266">
        <v>13</v>
      </c>
      <c r="B16" s="298" t="s">
        <v>87</v>
      </c>
      <c r="C16" s="299" t="s">
        <v>88</v>
      </c>
      <c r="D16" s="298" t="s">
        <v>64</v>
      </c>
      <c r="E16" s="267">
        <v>1122285.3400000001</v>
      </c>
      <c r="F16" s="267">
        <v>131360.68</v>
      </c>
      <c r="G16" s="267">
        <v>0</v>
      </c>
      <c r="H16" s="301" t="s">
        <v>64</v>
      </c>
      <c r="I16" s="267">
        <v>1253646.02</v>
      </c>
      <c r="J16" s="268"/>
    </row>
    <row r="17" spans="1:10">
      <c r="A17" s="266">
        <v>14</v>
      </c>
      <c r="B17" s="298" t="s">
        <v>89</v>
      </c>
      <c r="C17" s="299" t="s">
        <v>90</v>
      </c>
      <c r="D17" s="298" t="s">
        <v>64</v>
      </c>
      <c r="E17" s="267">
        <v>1119525</v>
      </c>
      <c r="F17" s="267">
        <v>0</v>
      </c>
      <c r="G17" s="267">
        <v>0</v>
      </c>
      <c r="H17" s="301" t="s">
        <v>64</v>
      </c>
      <c r="I17" s="267">
        <v>1119525</v>
      </c>
      <c r="J17" s="268"/>
    </row>
    <row r="18" spans="1:10">
      <c r="A18" s="266">
        <v>15</v>
      </c>
      <c r="B18" s="298" t="s">
        <v>91</v>
      </c>
      <c r="C18" s="299" t="s">
        <v>92</v>
      </c>
      <c r="D18" s="298" t="s">
        <v>64</v>
      </c>
      <c r="E18" s="267">
        <v>13670093.619999999</v>
      </c>
      <c r="F18" s="267">
        <v>644905.6</v>
      </c>
      <c r="G18" s="267">
        <v>0</v>
      </c>
      <c r="H18" s="301" t="s">
        <v>64</v>
      </c>
      <c r="I18" s="267">
        <v>14314999.220000001</v>
      </c>
      <c r="J18" s="268"/>
    </row>
    <row r="19" spans="1:10">
      <c r="A19" s="266">
        <v>16</v>
      </c>
      <c r="B19" s="298" t="s">
        <v>93</v>
      </c>
      <c r="C19" s="299" t="s">
        <v>94</v>
      </c>
      <c r="D19" s="298" t="s">
        <v>64</v>
      </c>
      <c r="E19" s="267">
        <v>10368682.08</v>
      </c>
      <c r="F19" s="267">
        <v>30005515</v>
      </c>
      <c r="G19" s="267">
        <v>0</v>
      </c>
      <c r="H19" s="301" t="s">
        <v>64</v>
      </c>
      <c r="I19" s="267">
        <v>40374197.079999998</v>
      </c>
      <c r="J19" s="660">
        <v>500</v>
      </c>
    </row>
    <row r="20" spans="1:10">
      <c r="A20" s="266">
        <v>17</v>
      </c>
      <c r="B20" s="298" t="s">
        <v>95</v>
      </c>
      <c r="C20" s="299" t="s">
        <v>96</v>
      </c>
      <c r="D20" s="298" t="s">
        <v>64</v>
      </c>
      <c r="E20" s="267">
        <v>38042212.240000002</v>
      </c>
      <c r="F20" s="267">
        <v>18539408.300000001</v>
      </c>
      <c r="G20" s="267">
        <v>56540641.539999999</v>
      </c>
      <c r="H20" s="301" t="s">
        <v>64</v>
      </c>
      <c r="I20" s="267">
        <v>40979</v>
      </c>
      <c r="J20" s="661"/>
    </row>
    <row r="21" spans="1:10">
      <c r="A21" s="266">
        <v>18</v>
      </c>
      <c r="B21" s="298" t="s">
        <v>97</v>
      </c>
      <c r="C21" s="299" t="s">
        <v>98</v>
      </c>
      <c r="D21" s="298" t="s">
        <v>64</v>
      </c>
      <c r="E21" s="267">
        <v>12275892.869999999</v>
      </c>
      <c r="F21" s="267">
        <v>1106554.22</v>
      </c>
      <c r="G21" s="267">
        <v>0</v>
      </c>
      <c r="H21" s="301" t="s">
        <v>64</v>
      </c>
      <c r="I21" s="267">
        <v>13382447.09</v>
      </c>
      <c r="J21" s="268"/>
    </row>
    <row r="22" spans="1:10">
      <c r="A22" s="266">
        <v>19</v>
      </c>
      <c r="B22" s="298" t="s">
        <v>99</v>
      </c>
      <c r="C22" s="299" t="s">
        <v>100</v>
      </c>
      <c r="D22" s="298" t="s">
        <v>64</v>
      </c>
      <c r="E22" s="267">
        <v>14033779.34</v>
      </c>
      <c r="F22" s="267">
        <v>92253</v>
      </c>
      <c r="G22" s="267">
        <v>14038779.34</v>
      </c>
      <c r="H22" s="301" t="s">
        <v>64</v>
      </c>
      <c r="I22" s="267">
        <v>87253</v>
      </c>
      <c r="J22" s="268">
        <v>199.0275</v>
      </c>
    </row>
    <row r="23" spans="1:10">
      <c r="A23" s="266">
        <v>20</v>
      </c>
      <c r="B23" s="298" t="s">
        <v>101</v>
      </c>
      <c r="C23" s="299" t="s">
        <v>102</v>
      </c>
      <c r="D23" s="298" t="s">
        <v>64</v>
      </c>
      <c r="E23" s="267">
        <v>51500443.68</v>
      </c>
      <c r="F23" s="267">
        <v>18104534.02</v>
      </c>
      <c r="G23" s="267">
        <v>0</v>
      </c>
      <c r="H23" s="301" t="s">
        <v>64</v>
      </c>
      <c r="I23" s="267">
        <v>69604977.700000003</v>
      </c>
      <c r="J23" s="268"/>
    </row>
    <row r="24" spans="1:10">
      <c r="A24" s="266">
        <v>21</v>
      </c>
      <c r="B24" s="298" t="s">
        <v>103</v>
      </c>
      <c r="C24" s="299" t="s">
        <v>104</v>
      </c>
      <c r="D24" s="298" t="s">
        <v>64</v>
      </c>
      <c r="E24" s="267">
        <v>16092956.02</v>
      </c>
      <c r="F24" s="267">
        <v>1998914.79</v>
      </c>
      <c r="G24" s="267">
        <v>0</v>
      </c>
      <c r="H24" s="301" t="s">
        <v>64</v>
      </c>
      <c r="I24" s="267">
        <v>18091870.809999999</v>
      </c>
      <c r="J24" s="268">
        <v>209.541</v>
      </c>
    </row>
    <row r="25" spans="1:10">
      <c r="A25" s="266">
        <v>22</v>
      </c>
      <c r="B25" s="298" t="s">
        <v>105</v>
      </c>
      <c r="C25" s="299" t="s">
        <v>106</v>
      </c>
      <c r="D25" s="298" t="s">
        <v>64</v>
      </c>
      <c r="E25" s="267">
        <v>258000</v>
      </c>
      <c r="F25" s="267">
        <v>0</v>
      </c>
      <c r="G25" s="267">
        <v>0</v>
      </c>
      <c r="H25" s="301" t="s">
        <v>64</v>
      </c>
      <c r="I25" s="267">
        <v>258000</v>
      </c>
      <c r="J25" s="265">
        <v>119.95</v>
      </c>
    </row>
    <row r="26" spans="1:10">
      <c r="A26" s="266">
        <v>23</v>
      </c>
      <c r="B26" s="298" t="s">
        <v>107</v>
      </c>
      <c r="C26" s="299" t="s">
        <v>108</v>
      </c>
      <c r="D26" s="298" t="s">
        <v>64</v>
      </c>
      <c r="E26" s="267">
        <v>1810419.5</v>
      </c>
      <c r="F26" s="267">
        <v>0</v>
      </c>
      <c r="G26" s="267">
        <v>0</v>
      </c>
      <c r="H26" s="301" t="s">
        <v>64</v>
      </c>
      <c r="I26" s="267">
        <v>1810419.5</v>
      </c>
      <c r="J26" s="265">
        <v>295.27</v>
      </c>
    </row>
    <row r="27" spans="1:10">
      <c r="A27" s="266">
        <v>24</v>
      </c>
      <c r="B27" s="298" t="s">
        <v>109</v>
      </c>
      <c r="C27" s="299" t="s">
        <v>110</v>
      </c>
      <c r="D27" s="298" t="s">
        <v>64</v>
      </c>
      <c r="E27" s="267">
        <v>60223959.789999999</v>
      </c>
      <c r="F27" s="267">
        <v>14848282.029999999</v>
      </c>
      <c r="G27" s="267">
        <v>0</v>
      </c>
      <c r="H27" s="301" t="s">
        <v>64</v>
      </c>
      <c r="I27" s="267">
        <v>75072241.819999993</v>
      </c>
      <c r="J27" s="268"/>
    </row>
    <row r="28" spans="1:10">
      <c r="A28" s="266">
        <v>25</v>
      </c>
      <c r="B28" s="298" t="s">
        <v>111</v>
      </c>
      <c r="C28" s="299" t="s">
        <v>112</v>
      </c>
      <c r="D28" s="298" t="s">
        <v>64</v>
      </c>
      <c r="E28" s="267">
        <v>46048387.009999998</v>
      </c>
      <c r="F28" s="267">
        <v>4630545.0599999996</v>
      </c>
      <c r="G28" s="267">
        <v>0</v>
      </c>
      <c r="H28" s="301" t="s">
        <v>64</v>
      </c>
      <c r="I28" s="267">
        <v>50678932.07</v>
      </c>
      <c r="J28" s="268">
        <v>234.25649999999999</v>
      </c>
    </row>
    <row r="29" spans="1:10">
      <c r="A29" s="266">
        <v>26</v>
      </c>
      <c r="B29" s="298" t="s">
        <v>113</v>
      </c>
      <c r="C29" s="299" t="s">
        <v>114</v>
      </c>
      <c r="D29" s="298" t="s">
        <v>64</v>
      </c>
      <c r="E29" s="267">
        <v>43620846.57</v>
      </c>
      <c r="F29" s="267">
        <v>8942646.1199999992</v>
      </c>
      <c r="G29" s="267">
        <v>0</v>
      </c>
      <c r="H29" s="301" t="s">
        <v>64</v>
      </c>
      <c r="I29" s="267">
        <v>52563492.689999998</v>
      </c>
      <c r="J29" s="268">
        <v>119.9302</v>
      </c>
    </row>
    <row r="30" spans="1:10">
      <c r="A30" s="266">
        <v>27</v>
      </c>
      <c r="B30" s="298" t="s">
        <v>115</v>
      </c>
      <c r="C30" s="299" t="s">
        <v>116</v>
      </c>
      <c r="D30" s="298" t="s">
        <v>64</v>
      </c>
      <c r="E30" s="267">
        <v>8800237.0399999991</v>
      </c>
      <c r="F30" s="267">
        <v>1039753.37</v>
      </c>
      <c r="G30" s="267">
        <v>0</v>
      </c>
      <c r="H30" s="301" t="s">
        <v>64</v>
      </c>
      <c r="I30" s="267">
        <v>9839990.4100000001</v>
      </c>
      <c r="J30" s="268"/>
    </row>
    <row r="31" spans="1:10">
      <c r="A31" s="266">
        <v>28</v>
      </c>
      <c r="B31" s="298" t="s">
        <v>117</v>
      </c>
      <c r="C31" s="299" t="s">
        <v>118</v>
      </c>
      <c r="D31" s="298" t="s">
        <v>64</v>
      </c>
      <c r="E31" s="267">
        <v>61756192.75</v>
      </c>
      <c r="F31" s="267">
        <v>29489123.359999999</v>
      </c>
      <c r="G31" s="267">
        <v>0</v>
      </c>
      <c r="H31" s="301" t="s">
        <v>64</v>
      </c>
      <c r="I31" s="267">
        <v>91245316.109999999</v>
      </c>
      <c r="J31" s="268">
        <v>390.28710000000001</v>
      </c>
    </row>
    <row r="32" spans="1:10">
      <c r="A32" s="266">
        <v>29</v>
      </c>
      <c r="B32" s="298" t="s">
        <v>119</v>
      </c>
      <c r="C32" s="299" t="s">
        <v>120</v>
      </c>
      <c r="D32" s="298" t="s">
        <v>64</v>
      </c>
      <c r="E32" s="267">
        <v>58497268.869999997</v>
      </c>
      <c r="F32" s="267">
        <v>32319983.829999998</v>
      </c>
      <c r="G32" s="267">
        <v>0</v>
      </c>
      <c r="H32" s="301" t="s">
        <v>64</v>
      </c>
      <c r="I32" s="267">
        <v>90817252.700000003</v>
      </c>
      <c r="J32" s="268">
        <v>286.428</v>
      </c>
    </row>
    <row r="33" spans="1:10">
      <c r="A33" s="266">
        <v>30</v>
      </c>
      <c r="B33" s="298" t="s">
        <v>121</v>
      </c>
      <c r="C33" s="299" t="s">
        <v>122</v>
      </c>
      <c r="D33" s="298" t="s">
        <v>64</v>
      </c>
      <c r="E33" s="267">
        <v>19312029.530000001</v>
      </c>
      <c r="F33" s="267">
        <v>2328445.41</v>
      </c>
      <c r="G33" s="267">
        <v>0</v>
      </c>
      <c r="H33" s="301" t="s">
        <v>64</v>
      </c>
      <c r="I33" s="267">
        <v>21640474.940000001</v>
      </c>
      <c r="J33" s="268"/>
    </row>
    <row r="34" spans="1:10">
      <c r="A34" s="266">
        <v>31</v>
      </c>
      <c r="B34" s="298" t="s">
        <v>123</v>
      </c>
      <c r="C34" s="299" t="s">
        <v>124</v>
      </c>
      <c r="D34" s="298" t="s">
        <v>64</v>
      </c>
      <c r="E34" s="267">
        <v>17459539.690000001</v>
      </c>
      <c r="F34" s="267">
        <v>2111394.14</v>
      </c>
      <c r="G34" s="267">
        <v>0</v>
      </c>
      <c r="H34" s="301" t="s">
        <v>64</v>
      </c>
      <c r="I34" s="267">
        <v>19570933.829999998</v>
      </c>
      <c r="J34" s="268"/>
    </row>
    <row r="35" spans="1:10">
      <c r="A35" s="266">
        <v>32</v>
      </c>
      <c r="B35" s="298" t="s">
        <v>125</v>
      </c>
      <c r="C35" s="299" t="s">
        <v>126</v>
      </c>
      <c r="D35" s="298" t="s">
        <v>64</v>
      </c>
      <c r="E35" s="267">
        <v>16872467.850000001</v>
      </c>
      <c r="F35" s="267">
        <v>1831087.69</v>
      </c>
      <c r="G35" s="267">
        <v>0</v>
      </c>
      <c r="H35" s="301" t="s">
        <v>64</v>
      </c>
      <c r="I35" s="267">
        <v>18703555.539999999</v>
      </c>
      <c r="J35" s="268"/>
    </row>
    <row r="36" spans="1:10">
      <c r="A36" s="266">
        <v>33</v>
      </c>
      <c r="B36" s="298" t="s">
        <v>127</v>
      </c>
      <c r="C36" s="299" t="s">
        <v>128</v>
      </c>
      <c r="D36" s="298" t="s">
        <v>64</v>
      </c>
      <c r="E36" s="267">
        <v>8607882.6400000006</v>
      </c>
      <c r="F36" s="267">
        <v>0</v>
      </c>
      <c r="G36" s="267">
        <v>0</v>
      </c>
      <c r="H36" s="301" t="s">
        <v>64</v>
      </c>
      <c r="I36" s="267">
        <v>8607882.6400000006</v>
      </c>
      <c r="J36" s="268"/>
    </row>
    <row r="37" spans="1:10">
      <c r="A37" s="266">
        <v>34</v>
      </c>
      <c r="B37" s="298" t="s">
        <v>129</v>
      </c>
      <c r="C37" s="299" t="s">
        <v>130</v>
      </c>
      <c r="D37" s="298" t="s">
        <v>64</v>
      </c>
      <c r="E37" s="267">
        <v>15147716.02</v>
      </c>
      <c r="F37" s="267">
        <v>0</v>
      </c>
      <c r="G37" s="267">
        <v>0</v>
      </c>
      <c r="H37" s="301" t="s">
        <v>64</v>
      </c>
      <c r="I37" s="267">
        <v>15147716.02</v>
      </c>
      <c r="J37" s="268"/>
    </row>
    <row r="38" spans="1:10">
      <c r="A38" s="266">
        <v>35</v>
      </c>
      <c r="B38" s="298" t="s">
        <v>131</v>
      </c>
      <c r="C38" s="299" t="s">
        <v>132</v>
      </c>
      <c r="D38" s="298" t="s">
        <v>64</v>
      </c>
      <c r="E38" s="267">
        <v>16479239.84</v>
      </c>
      <c r="F38" s="267">
        <v>7921507.8399999999</v>
      </c>
      <c r="G38" s="267">
        <v>0</v>
      </c>
      <c r="H38" s="301" t="s">
        <v>64</v>
      </c>
      <c r="I38" s="267">
        <v>24400747.68</v>
      </c>
      <c r="J38" s="268">
        <v>219.91220000000001</v>
      </c>
    </row>
    <row r="39" spans="1:10">
      <c r="A39" s="266">
        <v>36</v>
      </c>
      <c r="B39" s="298" t="s">
        <v>133</v>
      </c>
      <c r="C39" s="299" t="s">
        <v>134</v>
      </c>
      <c r="D39" s="298" t="s">
        <v>64</v>
      </c>
      <c r="E39" s="267">
        <v>27875954.34</v>
      </c>
      <c r="F39" s="267">
        <v>3263396.87</v>
      </c>
      <c r="G39" s="267">
        <v>0</v>
      </c>
      <c r="H39" s="301" t="s">
        <v>64</v>
      </c>
      <c r="I39" s="267">
        <v>31139351.210000001</v>
      </c>
      <c r="J39" s="268">
        <v>299.81099999999998</v>
      </c>
    </row>
    <row r="40" spans="1:10">
      <c r="A40" s="266">
        <v>37</v>
      </c>
      <c r="B40" s="298" t="s">
        <v>135</v>
      </c>
      <c r="C40" s="299" t="s">
        <v>136</v>
      </c>
      <c r="D40" s="298" t="s">
        <v>64</v>
      </c>
      <c r="E40" s="267">
        <v>1003003.17</v>
      </c>
      <c r="F40" s="267">
        <v>117399.03999999999</v>
      </c>
      <c r="G40" s="267">
        <v>0</v>
      </c>
      <c r="H40" s="301" t="s">
        <v>64</v>
      </c>
      <c r="I40" s="267">
        <v>1120402.21</v>
      </c>
      <c r="J40" s="268">
        <v>11.513999999999999</v>
      </c>
    </row>
    <row r="41" spans="1:10">
      <c r="A41" s="266">
        <v>38</v>
      </c>
      <c r="B41" s="298" t="s">
        <v>137</v>
      </c>
      <c r="C41" s="299" t="s">
        <v>138</v>
      </c>
      <c r="D41" s="298" t="s">
        <v>64</v>
      </c>
      <c r="E41" s="267">
        <v>64256650.600000001</v>
      </c>
      <c r="F41" s="267">
        <v>6755791.1600000001</v>
      </c>
      <c r="G41" s="267">
        <v>0</v>
      </c>
      <c r="H41" s="301" t="s">
        <v>64</v>
      </c>
      <c r="I41" s="267">
        <v>71012441.760000005</v>
      </c>
      <c r="J41" s="268"/>
    </row>
    <row r="42" spans="1:10">
      <c r="A42" s="266">
        <v>39</v>
      </c>
      <c r="B42" s="298" t="s">
        <v>139</v>
      </c>
      <c r="C42" s="299" t="s">
        <v>140</v>
      </c>
      <c r="D42" s="298" t="s">
        <v>64</v>
      </c>
      <c r="E42" s="267">
        <v>244671171.34999999</v>
      </c>
      <c r="F42" s="267">
        <v>61091326.960000001</v>
      </c>
      <c r="G42" s="267">
        <v>0</v>
      </c>
      <c r="H42" s="301" t="s">
        <v>64</v>
      </c>
      <c r="I42" s="267">
        <v>305762498.31</v>
      </c>
      <c r="J42" s="268"/>
    </row>
    <row r="43" spans="1:10">
      <c r="A43" s="266">
        <v>40</v>
      </c>
      <c r="B43" s="298" t="s">
        <v>141</v>
      </c>
      <c r="C43" s="299" t="s">
        <v>142</v>
      </c>
      <c r="D43" s="298" t="s">
        <v>64</v>
      </c>
      <c r="E43" s="267">
        <v>12126740.84</v>
      </c>
      <c r="F43" s="267">
        <v>1419404.74</v>
      </c>
      <c r="G43" s="267">
        <v>0</v>
      </c>
      <c r="H43" s="301" t="s">
        <v>64</v>
      </c>
      <c r="I43" s="267">
        <v>13546145.58</v>
      </c>
      <c r="J43" s="268"/>
    </row>
    <row r="44" spans="1:10">
      <c r="A44" s="266">
        <v>41</v>
      </c>
      <c r="B44" s="298" t="s">
        <v>143</v>
      </c>
      <c r="C44" s="299" t="s">
        <v>144</v>
      </c>
      <c r="D44" s="298" t="s">
        <v>64</v>
      </c>
      <c r="E44" s="267">
        <v>262494</v>
      </c>
      <c r="F44" s="267">
        <v>242990</v>
      </c>
      <c r="G44" s="267">
        <v>0</v>
      </c>
      <c r="H44" s="301" t="s">
        <v>64</v>
      </c>
      <c r="I44" s="267">
        <v>505484</v>
      </c>
      <c r="J44" s="268"/>
    </row>
    <row r="45" spans="1:10">
      <c r="A45" s="266">
        <v>42</v>
      </c>
      <c r="B45" s="298" t="s">
        <v>145</v>
      </c>
      <c r="C45" s="299" t="s">
        <v>146</v>
      </c>
      <c r="D45" s="298" t="s">
        <v>64</v>
      </c>
      <c r="E45" s="267">
        <v>845565</v>
      </c>
      <c r="F45" s="267">
        <v>0</v>
      </c>
      <c r="G45" s="267">
        <v>0</v>
      </c>
      <c r="H45" s="301" t="s">
        <v>64</v>
      </c>
      <c r="I45" s="267">
        <v>845565</v>
      </c>
      <c r="J45" s="268"/>
    </row>
    <row r="46" spans="1:10">
      <c r="A46" s="266">
        <v>43</v>
      </c>
      <c r="B46" s="298" t="s">
        <v>147</v>
      </c>
      <c r="C46" s="299" t="s">
        <v>148</v>
      </c>
      <c r="D46" s="298" t="s">
        <v>64</v>
      </c>
      <c r="E46" s="267">
        <v>514571.4</v>
      </c>
      <c r="F46" s="267">
        <v>74100</v>
      </c>
      <c r="G46" s="267">
        <v>574571.4</v>
      </c>
      <c r="H46" s="301" t="s">
        <v>64</v>
      </c>
      <c r="I46" s="267">
        <v>14100</v>
      </c>
      <c r="J46" s="268"/>
    </row>
    <row r="47" spans="1:10">
      <c r="A47" s="266">
        <v>44</v>
      </c>
      <c r="B47" s="298" t="s">
        <v>149</v>
      </c>
      <c r="C47" s="299" t="s">
        <v>150</v>
      </c>
      <c r="D47" s="298" t="s">
        <v>64</v>
      </c>
      <c r="E47" s="267">
        <v>61432136.729999997</v>
      </c>
      <c r="F47" s="267">
        <v>60316</v>
      </c>
      <c r="G47" s="267">
        <v>61432136.729999997</v>
      </c>
      <c r="H47" s="301" t="s">
        <v>64</v>
      </c>
      <c r="I47" s="267">
        <v>60316</v>
      </c>
      <c r="J47" s="268"/>
    </row>
    <row r="48" spans="1:10">
      <c r="A48" s="266">
        <v>45</v>
      </c>
      <c r="B48" s="298" t="s">
        <v>151</v>
      </c>
      <c r="C48" s="299" t="s">
        <v>152</v>
      </c>
      <c r="D48" s="298" t="s">
        <v>64</v>
      </c>
      <c r="E48" s="267">
        <v>65969892.5</v>
      </c>
      <c r="F48" s="267">
        <v>7747582.1500000004</v>
      </c>
      <c r="G48" s="267">
        <v>0</v>
      </c>
      <c r="H48" s="301" t="s">
        <v>64</v>
      </c>
      <c r="I48" s="267">
        <v>73717474.650000006</v>
      </c>
      <c r="J48" s="268"/>
    </row>
    <row r="49" spans="1:10">
      <c r="A49" s="266">
        <v>46</v>
      </c>
      <c r="B49" s="298" t="s">
        <v>153</v>
      </c>
      <c r="C49" s="299" t="s">
        <v>154</v>
      </c>
      <c r="D49" s="298" t="s">
        <v>64</v>
      </c>
      <c r="E49" s="267">
        <v>12668</v>
      </c>
      <c r="F49" s="267">
        <v>481.42</v>
      </c>
      <c r="G49" s="267">
        <v>0</v>
      </c>
      <c r="H49" s="301" t="s">
        <v>64</v>
      </c>
      <c r="I49" s="267">
        <v>13149.42</v>
      </c>
      <c r="J49" s="268"/>
    </row>
    <row r="50" spans="1:10">
      <c r="A50" s="266">
        <v>47</v>
      </c>
      <c r="B50" s="298" t="s">
        <v>155</v>
      </c>
      <c r="C50" s="299" t="s">
        <v>156</v>
      </c>
      <c r="D50" s="298" t="s">
        <v>64</v>
      </c>
      <c r="E50" s="267">
        <v>42199282.57</v>
      </c>
      <c r="F50" s="267">
        <v>190011</v>
      </c>
      <c r="G50" s="267">
        <v>42353982.57</v>
      </c>
      <c r="H50" s="301" t="s">
        <v>64</v>
      </c>
      <c r="I50" s="267">
        <v>35311</v>
      </c>
      <c r="J50" s="268"/>
    </row>
    <row r="51" spans="1:10">
      <c r="A51" s="266">
        <v>48</v>
      </c>
      <c r="B51" s="298" t="s">
        <v>157</v>
      </c>
      <c r="C51" s="299" t="s">
        <v>158</v>
      </c>
      <c r="D51" s="298" t="s">
        <v>159</v>
      </c>
      <c r="E51" s="267">
        <v>0</v>
      </c>
      <c r="F51" s="267">
        <v>46364</v>
      </c>
      <c r="G51" s="267">
        <v>0</v>
      </c>
      <c r="H51" s="301" t="s">
        <v>64</v>
      </c>
      <c r="I51" s="267">
        <v>46364</v>
      </c>
      <c r="J51" s="268"/>
    </row>
    <row r="52" spans="1:10">
      <c r="A52" s="266">
        <v>49</v>
      </c>
      <c r="B52" s="298" t="s">
        <v>160</v>
      </c>
      <c r="C52" s="299" t="s">
        <v>161</v>
      </c>
      <c r="D52" s="298" t="s">
        <v>64</v>
      </c>
      <c r="E52" s="267">
        <v>376800</v>
      </c>
      <c r="F52" s="267">
        <v>0</v>
      </c>
      <c r="G52" s="267">
        <v>0</v>
      </c>
      <c r="H52" s="301" t="s">
        <v>64</v>
      </c>
      <c r="I52" s="267">
        <v>376800</v>
      </c>
      <c r="J52" s="268"/>
    </row>
    <row r="53" spans="1:10">
      <c r="A53" s="266">
        <v>50</v>
      </c>
      <c r="B53" s="298" t="s">
        <v>162</v>
      </c>
      <c r="C53" s="299" t="s">
        <v>163</v>
      </c>
      <c r="D53" s="298" t="s">
        <v>64</v>
      </c>
      <c r="E53" s="267">
        <v>10123562.57</v>
      </c>
      <c r="F53" s="267">
        <v>1448397.56</v>
      </c>
      <c r="G53" s="267">
        <v>0</v>
      </c>
      <c r="H53" s="301" t="s">
        <v>64</v>
      </c>
      <c r="I53" s="267">
        <v>11571960.130000001</v>
      </c>
      <c r="J53" s="268"/>
    </row>
    <row r="54" spans="1:10">
      <c r="A54" s="266">
        <v>51</v>
      </c>
      <c r="B54" s="298" t="s">
        <v>164</v>
      </c>
      <c r="C54" s="299" t="s">
        <v>165</v>
      </c>
      <c r="D54" s="298" t="s">
        <v>64</v>
      </c>
      <c r="E54" s="267">
        <v>7063603</v>
      </c>
      <c r="F54" s="267">
        <v>0</v>
      </c>
      <c r="G54" s="267">
        <v>0</v>
      </c>
      <c r="H54" s="301" t="s">
        <v>64</v>
      </c>
      <c r="I54" s="267">
        <v>7063603</v>
      </c>
      <c r="J54" s="268"/>
    </row>
    <row r="55" spans="1:10">
      <c r="A55" s="266">
        <v>52</v>
      </c>
      <c r="B55" s="298" t="s">
        <v>166</v>
      </c>
      <c r="C55" s="299" t="s">
        <v>167</v>
      </c>
      <c r="D55" s="298" t="s">
        <v>64</v>
      </c>
      <c r="E55" s="267">
        <v>18350584</v>
      </c>
      <c r="F55" s="267">
        <v>0</v>
      </c>
      <c r="G55" s="267">
        <v>0</v>
      </c>
      <c r="H55" s="301" t="s">
        <v>64</v>
      </c>
      <c r="I55" s="267">
        <v>18350584</v>
      </c>
      <c r="J55" s="268"/>
    </row>
    <row r="56" spans="1:10">
      <c r="A56" s="266">
        <v>53</v>
      </c>
      <c r="B56" s="298" t="s">
        <v>168</v>
      </c>
      <c r="C56" s="299" t="s">
        <v>169</v>
      </c>
      <c r="D56" s="298" t="s">
        <v>64</v>
      </c>
      <c r="E56" s="267">
        <v>77111.5</v>
      </c>
      <c r="F56" s="267">
        <v>10792411.17</v>
      </c>
      <c r="G56" s="267">
        <v>0</v>
      </c>
      <c r="H56" s="301" t="s">
        <v>64</v>
      </c>
      <c r="I56" s="267">
        <v>10869522.67</v>
      </c>
      <c r="J56" s="268">
        <v>3.1755</v>
      </c>
    </row>
    <row r="57" spans="1:10">
      <c r="A57" s="266">
        <v>54</v>
      </c>
      <c r="B57" s="298" t="s">
        <v>170</v>
      </c>
      <c r="C57" s="299" t="s">
        <v>171</v>
      </c>
      <c r="D57" s="298" t="s">
        <v>64</v>
      </c>
      <c r="E57" s="267">
        <v>15548751.59</v>
      </c>
      <c r="F57" s="267">
        <v>7905530.8300000001</v>
      </c>
      <c r="G57" s="267">
        <v>0</v>
      </c>
      <c r="H57" s="301" t="s">
        <v>64</v>
      </c>
      <c r="I57" s="267">
        <v>23454282.420000002</v>
      </c>
      <c r="J57" s="268">
        <v>153.9555</v>
      </c>
    </row>
    <row r="58" spans="1:10">
      <c r="A58" s="266">
        <v>55</v>
      </c>
      <c r="B58" s="298" t="s">
        <v>172</v>
      </c>
      <c r="C58" s="299" t="s">
        <v>173</v>
      </c>
      <c r="D58" s="298" t="s">
        <v>64</v>
      </c>
      <c r="E58" s="267">
        <v>623194</v>
      </c>
      <c r="F58" s="267">
        <v>0</v>
      </c>
      <c r="G58" s="267">
        <v>0</v>
      </c>
      <c r="H58" s="301" t="s">
        <v>64</v>
      </c>
      <c r="I58" s="267">
        <v>623194</v>
      </c>
      <c r="J58" s="268"/>
    </row>
    <row r="59" spans="1:10">
      <c r="A59" s="266">
        <v>56</v>
      </c>
      <c r="B59" s="298" t="s">
        <v>174</v>
      </c>
      <c r="C59" s="299" t="s">
        <v>175</v>
      </c>
      <c r="D59" s="298" t="s">
        <v>64</v>
      </c>
      <c r="E59" s="267">
        <v>270967973.72000003</v>
      </c>
      <c r="F59" s="267">
        <v>88404.78</v>
      </c>
      <c r="G59" s="267">
        <v>270974053.72000003</v>
      </c>
      <c r="H59" s="301" t="s">
        <v>64</v>
      </c>
      <c r="I59" s="267">
        <v>82324.78</v>
      </c>
      <c r="J59" s="268">
        <v>287.71199999999999</v>
      </c>
    </row>
    <row r="60" spans="1:10">
      <c r="A60" s="266">
        <v>57</v>
      </c>
      <c r="B60" s="298" t="s">
        <v>176</v>
      </c>
      <c r="C60" s="299" t="s">
        <v>177</v>
      </c>
      <c r="D60" s="298" t="s">
        <v>64</v>
      </c>
      <c r="E60" s="267">
        <v>14893960.439999999</v>
      </c>
      <c r="F60" s="267">
        <v>40941318.149999999</v>
      </c>
      <c r="G60" s="267">
        <v>0</v>
      </c>
      <c r="H60" s="301" t="s">
        <v>64</v>
      </c>
      <c r="I60" s="267">
        <v>55835278.590000004</v>
      </c>
      <c r="J60" s="268">
        <v>150.63999999999999</v>
      </c>
    </row>
    <row r="61" spans="1:10">
      <c r="A61" s="266">
        <v>58</v>
      </c>
      <c r="B61" s="298" t="s">
        <v>178</v>
      </c>
      <c r="C61" s="299" t="s">
        <v>179</v>
      </c>
      <c r="D61" s="298" t="s">
        <v>64</v>
      </c>
      <c r="E61" s="267">
        <v>23413894.309999999</v>
      </c>
      <c r="F61" s="267">
        <v>24</v>
      </c>
      <c r="G61" s="267">
        <v>0</v>
      </c>
      <c r="H61" s="301" t="s">
        <v>64</v>
      </c>
      <c r="I61" s="267">
        <v>23413918.309999999</v>
      </c>
      <c r="J61" s="268"/>
    </row>
    <row r="62" spans="1:10">
      <c r="A62" s="266">
        <v>59</v>
      </c>
      <c r="B62" s="298" t="s">
        <v>180</v>
      </c>
      <c r="C62" s="299" t="s">
        <v>181</v>
      </c>
      <c r="D62" s="298" t="s">
        <v>64</v>
      </c>
      <c r="E62" s="267">
        <v>20810527.940000001</v>
      </c>
      <c r="F62" s="267">
        <v>2435820.36</v>
      </c>
      <c r="G62" s="267">
        <v>0</v>
      </c>
      <c r="H62" s="301" t="s">
        <v>64</v>
      </c>
      <c r="I62" s="267">
        <v>23246348.300000001</v>
      </c>
      <c r="J62" s="268"/>
    </row>
    <row r="63" spans="1:10">
      <c r="A63" s="266">
        <v>60</v>
      </c>
      <c r="B63" s="298" t="s">
        <v>182</v>
      </c>
      <c r="C63" s="299" t="s">
        <v>183</v>
      </c>
      <c r="D63" s="298" t="s">
        <v>64</v>
      </c>
      <c r="E63" s="267">
        <v>353948.02</v>
      </c>
      <c r="F63" s="267">
        <v>3</v>
      </c>
      <c r="G63" s="267">
        <v>0</v>
      </c>
      <c r="H63" s="301" t="s">
        <v>64</v>
      </c>
      <c r="I63" s="267">
        <v>353951.02</v>
      </c>
      <c r="J63" s="268"/>
    </row>
    <row r="64" spans="1:10">
      <c r="A64" s="266">
        <v>61</v>
      </c>
      <c r="B64" s="298" t="s">
        <v>184</v>
      </c>
      <c r="C64" s="299" t="s">
        <v>185</v>
      </c>
      <c r="D64" s="298" t="s">
        <v>64</v>
      </c>
      <c r="E64" s="267">
        <v>2789.5</v>
      </c>
      <c r="F64" s="267">
        <v>0</v>
      </c>
      <c r="G64" s="267">
        <v>0</v>
      </c>
      <c r="H64" s="301" t="s">
        <v>64</v>
      </c>
      <c r="I64" s="267">
        <v>2789.5</v>
      </c>
      <c r="J64" s="268"/>
    </row>
    <row r="65" spans="1:10">
      <c r="A65" s="266">
        <v>62</v>
      </c>
      <c r="B65" s="298" t="s">
        <v>186</v>
      </c>
      <c r="C65" s="299" t="s">
        <v>187</v>
      </c>
      <c r="D65" s="298" t="s">
        <v>64</v>
      </c>
      <c r="E65" s="267">
        <v>4359778.96</v>
      </c>
      <c r="F65" s="267">
        <v>0</v>
      </c>
      <c r="G65" s="267">
        <v>0</v>
      </c>
      <c r="H65" s="301" t="s">
        <v>64</v>
      </c>
      <c r="I65" s="267">
        <v>4359778.96</v>
      </c>
      <c r="J65" s="268"/>
    </row>
    <row r="66" spans="1:10">
      <c r="A66" s="266">
        <v>63</v>
      </c>
      <c r="B66" s="298" t="s">
        <v>188</v>
      </c>
      <c r="C66" s="299" t="s">
        <v>189</v>
      </c>
      <c r="D66" s="298" t="s">
        <v>64</v>
      </c>
      <c r="E66" s="267">
        <v>2998023.78</v>
      </c>
      <c r="F66" s="267">
        <v>389794.2</v>
      </c>
      <c r="G66" s="267">
        <v>0</v>
      </c>
      <c r="H66" s="301" t="s">
        <v>64</v>
      </c>
      <c r="I66" s="267">
        <v>3387817.98</v>
      </c>
      <c r="J66" s="268"/>
    </row>
    <row r="67" spans="1:10">
      <c r="A67" s="266">
        <v>64</v>
      </c>
      <c r="B67" s="298" t="s">
        <v>190</v>
      </c>
      <c r="C67" s="299" t="s">
        <v>191</v>
      </c>
      <c r="D67" s="298" t="s">
        <v>64</v>
      </c>
      <c r="E67" s="267">
        <v>3577477</v>
      </c>
      <c r="F67" s="267">
        <v>0</v>
      </c>
      <c r="G67" s="267">
        <v>0</v>
      </c>
      <c r="H67" s="301" t="s">
        <v>64</v>
      </c>
      <c r="I67" s="267">
        <v>3577477</v>
      </c>
      <c r="J67" s="268"/>
    </row>
    <row r="68" spans="1:10">
      <c r="A68" s="266">
        <v>65</v>
      </c>
      <c r="B68" s="298" t="s">
        <v>192</v>
      </c>
      <c r="C68" s="299" t="s">
        <v>193</v>
      </c>
      <c r="D68" s="298" t="s">
        <v>64</v>
      </c>
      <c r="E68" s="267">
        <v>2972312.23</v>
      </c>
      <c r="F68" s="267">
        <v>0</v>
      </c>
      <c r="G68" s="267">
        <v>0</v>
      </c>
      <c r="H68" s="301" t="s">
        <v>64</v>
      </c>
      <c r="I68" s="267">
        <v>2972312.23</v>
      </c>
      <c r="J68" s="268"/>
    </row>
    <row r="69" spans="1:10">
      <c r="A69" s="266">
        <v>66</v>
      </c>
      <c r="B69" s="298" t="s">
        <v>194</v>
      </c>
      <c r="C69" s="299" t="s">
        <v>195</v>
      </c>
      <c r="D69" s="298" t="s">
        <v>64</v>
      </c>
      <c r="E69" s="267">
        <v>1310997.17</v>
      </c>
      <c r="F69" s="267">
        <v>76080.53</v>
      </c>
      <c r="G69" s="267">
        <v>0</v>
      </c>
      <c r="H69" s="301" t="s">
        <v>64</v>
      </c>
      <c r="I69" s="267">
        <v>1387077.7</v>
      </c>
      <c r="J69" s="268"/>
    </row>
    <row r="70" spans="1:10">
      <c r="A70" s="266">
        <v>67</v>
      </c>
      <c r="B70" s="298" t="s">
        <v>196</v>
      </c>
      <c r="C70" s="299" t="s">
        <v>197</v>
      </c>
      <c r="D70" s="298" t="s">
        <v>64</v>
      </c>
      <c r="E70" s="267">
        <v>481</v>
      </c>
      <c r="F70" s="267">
        <v>0</v>
      </c>
      <c r="G70" s="267">
        <v>0</v>
      </c>
      <c r="H70" s="301" t="s">
        <v>64</v>
      </c>
      <c r="I70" s="267">
        <v>481</v>
      </c>
      <c r="J70" s="268"/>
    </row>
    <row r="71" spans="1:10">
      <c r="A71" s="266">
        <v>68</v>
      </c>
      <c r="B71" s="298" t="s">
        <v>198</v>
      </c>
      <c r="C71" s="299" t="s">
        <v>199</v>
      </c>
      <c r="D71" s="298" t="s">
        <v>64</v>
      </c>
      <c r="E71" s="267">
        <v>30214870</v>
      </c>
      <c r="F71" s="267">
        <v>0</v>
      </c>
      <c r="G71" s="267">
        <v>0</v>
      </c>
      <c r="H71" s="301" t="s">
        <v>64</v>
      </c>
      <c r="I71" s="267">
        <v>30214870</v>
      </c>
      <c r="J71" s="268"/>
    </row>
    <row r="72" spans="1:10">
      <c r="A72" s="266">
        <v>69</v>
      </c>
      <c r="B72" s="298" t="s">
        <v>200</v>
      </c>
      <c r="C72" s="299" t="s">
        <v>201</v>
      </c>
      <c r="D72" s="298" t="s">
        <v>64</v>
      </c>
      <c r="E72" s="267">
        <v>175200</v>
      </c>
      <c r="F72" s="267">
        <v>0</v>
      </c>
      <c r="G72" s="267">
        <v>0</v>
      </c>
      <c r="H72" s="301" t="s">
        <v>64</v>
      </c>
      <c r="I72" s="267">
        <v>175200</v>
      </c>
      <c r="J72" s="268"/>
    </row>
    <row r="73" spans="1:10">
      <c r="A73" s="266">
        <v>70</v>
      </c>
      <c r="B73" s="298" t="s">
        <v>202</v>
      </c>
      <c r="C73" s="299" t="s">
        <v>203</v>
      </c>
      <c r="D73" s="298" t="s">
        <v>159</v>
      </c>
      <c r="E73" s="267">
        <v>0</v>
      </c>
      <c r="F73" s="267">
        <v>1767.17</v>
      </c>
      <c r="G73" s="267">
        <v>0</v>
      </c>
      <c r="H73" s="301" t="s">
        <v>64</v>
      </c>
      <c r="I73" s="267">
        <v>1767.17</v>
      </c>
      <c r="J73" s="268"/>
    </row>
    <row r="74" spans="1:10">
      <c r="A74" s="266">
        <v>71</v>
      </c>
      <c r="B74" s="298" t="s">
        <v>204</v>
      </c>
      <c r="C74" s="299" t="s">
        <v>205</v>
      </c>
      <c r="D74" s="298" t="s">
        <v>64</v>
      </c>
      <c r="E74" s="267">
        <v>218524838.34</v>
      </c>
      <c r="F74" s="267">
        <v>9755647.3100000005</v>
      </c>
      <c r="G74" s="267">
        <v>228279631.65000001</v>
      </c>
      <c r="H74" s="301" t="s">
        <v>64</v>
      </c>
      <c r="I74" s="267">
        <v>854</v>
      </c>
      <c r="J74" s="268">
        <v>560.601</v>
      </c>
    </row>
    <row r="75" spans="1:10">
      <c r="A75" s="266">
        <v>72</v>
      </c>
      <c r="B75" s="298" t="s">
        <v>206</v>
      </c>
      <c r="C75" s="299" t="s">
        <v>207</v>
      </c>
      <c r="D75" s="298" t="s">
        <v>64</v>
      </c>
      <c r="E75" s="267">
        <v>4861200.03</v>
      </c>
      <c r="F75" s="267">
        <v>60000</v>
      </c>
      <c r="G75" s="267">
        <v>0</v>
      </c>
      <c r="H75" s="301" t="s">
        <v>64</v>
      </c>
      <c r="I75" s="267">
        <v>4921200.03</v>
      </c>
      <c r="J75" s="268"/>
    </row>
    <row r="76" spans="1:10">
      <c r="A76" s="266">
        <v>73</v>
      </c>
      <c r="B76" s="298" t="s">
        <v>208</v>
      </c>
      <c r="C76" s="299" t="s">
        <v>209</v>
      </c>
      <c r="D76" s="298" t="s">
        <v>64</v>
      </c>
      <c r="E76" s="267">
        <v>5298942.6900000004</v>
      </c>
      <c r="F76" s="267">
        <v>57008213.299999997</v>
      </c>
      <c r="G76" s="267">
        <v>0</v>
      </c>
      <c r="H76" s="301" t="s">
        <v>64</v>
      </c>
      <c r="I76" s="267">
        <v>62307155.990000002</v>
      </c>
      <c r="J76" s="268">
        <v>58.090499999999999</v>
      </c>
    </row>
    <row r="77" spans="1:10">
      <c r="A77" s="266">
        <v>74</v>
      </c>
      <c r="B77" s="298" t="s">
        <v>210</v>
      </c>
      <c r="C77" s="299" t="s">
        <v>211</v>
      </c>
      <c r="D77" s="298" t="s">
        <v>64</v>
      </c>
      <c r="E77" s="267">
        <v>454345.1</v>
      </c>
      <c r="F77" s="267">
        <v>53179.96</v>
      </c>
      <c r="G77" s="267">
        <v>0</v>
      </c>
      <c r="H77" s="301" t="s">
        <v>64</v>
      </c>
      <c r="I77" s="267">
        <v>507525.06</v>
      </c>
      <c r="J77" s="268"/>
    </row>
    <row r="78" spans="1:10">
      <c r="A78" s="266">
        <v>75</v>
      </c>
      <c r="B78" s="298" t="s">
        <v>212</v>
      </c>
      <c r="C78" s="299" t="s">
        <v>213</v>
      </c>
      <c r="D78" s="298" t="s">
        <v>64</v>
      </c>
      <c r="E78" s="267">
        <v>18520077.59</v>
      </c>
      <c r="F78" s="267">
        <v>148180</v>
      </c>
      <c r="G78" s="267">
        <v>0</v>
      </c>
      <c r="H78" s="301" t="s">
        <v>64</v>
      </c>
      <c r="I78" s="267">
        <v>18668257.59</v>
      </c>
      <c r="J78" s="268"/>
    </row>
    <row r="79" spans="1:10">
      <c r="A79" s="266">
        <v>76</v>
      </c>
      <c r="B79" s="298" t="s">
        <v>214</v>
      </c>
      <c r="C79" s="299" t="s">
        <v>215</v>
      </c>
      <c r="D79" s="298" t="s">
        <v>64</v>
      </c>
      <c r="E79" s="267">
        <v>13792878.779999999</v>
      </c>
      <c r="F79" s="267">
        <v>1614422.02</v>
      </c>
      <c r="G79" s="267">
        <v>0</v>
      </c>
      <c r="H79" s="301" t="s">
        <v>64</v>
      </c>
      <c r="I79" s="267">
        <v>15407300.800000001</v>
      </c>
      <c r="J79" s="268"/>
    </row>
    <row r="80" spans="1:10">
      <c r="A80" s="266">
        <v>77</v>
      </c>
      <c r="B80" s="298" t="s">
        <v>216</v>
      </c>
      <c r="C80" s="299" t="s">
        <v>217</v>
      </c>
      <c r="D80" s="298" t="s">
        <v>64</v>
      </c>
      <c r="E80" s="267">
        <v>32799038.600000001</v>
      </c>
      <c r="F80" s="267">
        <v>61238</v>
      </c>
      <c r="G80" s="267">
        <v>0</v>
      </c>
      <c r="H80" s="301" t="s">
        <v>64</v>
      </c>
      <c r="I80" s="267">
        <v>32860276.600000001</v>
      </c>
      <c r="J80" s="268">
        <v>136.78649999999999</v>
      </c>
    </row>
    <row r="81" spans="1:10">
      <c r="A81" s="266">
        <v>78</v>
      </c>
      <c r="B81" s="298" t="s">
        <v>218</v>
      </c>
      <c r="C81" s="299" t="s">
        <v>219</v>
      </c>
      <c r="D81" s="298" t="s">
        <v>64</v>
      </c>
      <c r="E81" s="267">
        <v>64595545.289999999</v>
      </c>
      <c r="F81" s="267">
        <v>7628176.2000000002</v>
      </c>
      <c r="G81" s="267">
        <v>0</v>
      </c>
      <c r="H81" s="301" t="s">
        <v>64</v>
      </c>
      <c r="I81" s="267">
        <v>72223721.489999995</v>
      </c>
      <c r="J81" s="268">
        <v>150.9855</v>
      </c>
    </row>
    <row r="82" spans="1:10">
      <c r="A82" s="266">
        <v>79</v>
      </c>
      <c r="B82" s="298" t="s">
        <v>220</v>
      </c>
      <c r="C82" s="299" t="s">
        <v>221</v>
      </c>
      <c r="D82" s="298" t="s">
        <v>64</v>
      </c>
      <c r="E82" s="267">
        <v>72451.5</v>
      </c>
      <c r="F82" s="267">
        <v>2753.36</v>
      </c>
      <c r="G82" s="267">
        <v>0</v>
      </c>
      <c r="H82" s="301" t="s">
        <v>64</v>
      </c>
      <c r="I82" s="267">
        <v>75204.86</v>
      </c>
      <c r="J82" s="268"/>
    </row>
    <row r="83" spans="1:10">
      <c r="A83" s="266">
        <v>80</v>
      </c>
      <c r="B83" s="298" t="s">
        <v>222</v>
      </c>
      <c r="C83" s="299" t="s">
        <v>223</v>
      </c>
      <c r="D83" s="298" t="s">
        <v>64</v>
      </c>
      <c r="E83" s="267">
        <v>1590</v>
      </c>
      <c r="F83" s="267">
        <v>0</v>
      </c>
      <c r="G83" s="267">
        <v>0</v>
      </c>
      <c r="H83" s="301" t="s">
        <v>64</v>
      </c>
      <c r="I83" s="267">
        <v>1590</v>
      </c>
      <c r="J83" s="268"/>
    </row>
    <row r="84" spans="1:10">
      <c r="A84" s="266">
        <v>81</v>
      </c>
      <c r="B84" s="298" t="s">
        <v>224</v>
      </c>
      <c r="C84" s="299" t="s">
        <v>225</v>
      </c>
      <c r="D84" s="298" t="s">
        <v>64</v>
      </c>
      <c r="E84" s="267">
        <v>7020</v>
      </c>
      <c r="F84" s="267">
        <v>0</v>
      </c>
      <c r="G84" s="267">
        <v>0</v>
      </c>
      <c r="H84" s="301" t="s">
        <v>64</v>
      </c>
      <c r="I84" s="267">
        <v>7020</v>
      </c>
      <c r="J84" s="268"/>
    </row>
    <row r="85" spans="1:10">
      <c r="A85" s="266">
        <v>82</v>
      </c>
      <c r="B85" s="298" t="s">
        <v>226</v>
      </c>
      <c r="C85" s="299" t="s">
        <v>227</v>
      </c>
      <c r="D85" s="298" t="s">
        <v>64</v>
      </c>
      <c r="E85" s="267">
        <v>2394584.06</v>
      </c>
      <c r="F85" s="267">
        <v>280280.09999999998</v>
      </c>
      <c r="G85" s="267">
        <v>0</v>
      </c>
      <c r="H85" s="301" t="s">
        <v>64</v>
      </c>
      <c r="I85" s="267">
        <v>2674864.16</v>
      </c>
      <c r="J85" s="268"/>
    </row>
    <row r="86" spans="1:10">
      <c r="A86" s="266">
        <v>83</v>
      </c>
      <c r="B86" s="298" t="s">
        <v>228</v>
      </c>
      <c r="C86" s="299" t="s">
        <v>229</v>
      </c>
      <c r="D86" s="298" t="s">
        <v>64</v>
      </c>
      <c r="E86" s="267">
        <v>470564</v>
      </c>
      <c r="F86" s="267">
        <v>0</v>
      </c>
      <c r="G86" s="267">
        <v>0</v>
      </c>
      <c r="H86" s="301" t="s">
        <v>64</v>
      </c>
      <c r="I86" s="267">
        <v>470564</v>
      </c>
      <c r="J86" s="268"/>
    </row>
    <row r="87" spans="1:10">
      <c r="A87" s="266">
        <v>84</v>
      </c>
      <c r="B87" s="298" t="s">
        <v>230</v>
      </c>
      <c r="C87" s="299" t="s">
        <v>231</v>
      </c>
      <c r="D87" s="298" t="s">
        <v>64</v>
      </c>
      <c r="E87" s="267">
        <v>2594000</v>
      </c>
      <c r="F87" s="267">
        <v>0</v>
      </c>
      <c r="G87" s="267">
        <v>0</v>
      </c>
      <c r="H87" s="301" t="s">
        <v>64</v>
      </c>
      <c r="I87" s="267">
        <v>2594000</v>
      </c>
      <c r="J87" s="268"/>
    </row>
    <row r="88" spans="1:10">
      <c r="A88" s="266">
        <v>85</v>
      </c>
      <c r="B88" s="298" t="s">
        <v>232</v>
      </c>
      <c r="C88" s="299" t="s">
        <v>233</v>
      </c>
      <c r="D88" s="298" t="s">
        <v>64</v>
      </c>
      <c r="E88" s="267">
        <v>28296114.829999998</v>
      </c>
      <c r="F88" s="267">
        <v>3333600.44</v>
      </c>
      <c r="G88" s="267">
        <v>0</v>
      </c>
      <c r="H88" s="301" t="s">
        <v>64</v>
      </c>
      <c r="I88" s="267">
        <v>31629715.27</v>
      </c>
      <c r="J88" s="268"/>
    </row>
    <row r="89" spans="1:10">
      <c r="A89" s="266">
        <v>86</v>
      </c>
      <c r="B89" s="298" t="s">
        <v>234</v>
      </c>
      <c r="C89" s="299" t="s">
        <v>235</v>
      </c>
      <c r="D89" s="298" t="s">
        <v>64</v>
      </c>
      <c r="E89" s="267">
        <v>141671707.75</v>
      </c>
      <c r="F89" s="267">
        <v>16807759.600000001</v>
      </c>
      <c r="G89" s="267">
        <v>0</v>
      </c>
      <c r="H89" s="301" t="s">
        <v>64</v>
      </c>
      <c r="I89" s="267">
        <v>158479467.34999999</v>
      </c>
      <c r="J89" s="268">
        <v>550</v>
      </c>
    </row>
    <row r="90" spans="1:10">
      <c r="A90" s="266">
        <v>87</v>
      </c>
      <c r="B90" s="298" t="s">
        <v>236</v>
      </c>
      <c r="C90" s="299" t="s">
        <v>237</v>
      </c>
      <c r="D90" s="298" t="s">
        <v>64</v>
      </c>
      <c r="E90" s="267">
        <v>2020</v>
      </c>
      <c r="F90" s="267">
        <v>0</v>
      </c>
      <c r="G90" s="267">
        <v>0</v>
      </c>
      <c r="H90" s="301" t="s">
        <v>64</v>
      </c>
      <c r="I90" s="267">
        <v>2020</v>
      </c>
      <c r="J90" s="268"/>
    </row>
    <row r="91" spans="1:10">
      <c r="A91" s="266">
        <v>88</v>
      </c>
      <c r="B91" s="298" t="s">
        <v>238</v>
      </c>
      <c r="C91" s="299" t="s">
        <v>239</v>
      </c>
      <c r="D91" s="298" t="s">
        <v>64</v>
      </c>
      <c r="E91" s="267">
        <v>3350</v>
      </c>
      <c r="F91" s="267">
        <v>0</v>
      </c>
      <c r="G91" s="267">
        <v>0</v>
      </c>
      <c r="H91" s="301" t="s">
        <v>64</v>
      </c>
      <c r="I91" s="267">
        <v>3350</v>
      </c>
      <c r="J91" s="268"/>
    </row>
    <row r="92" spans="1:10">
      <c r="A92" s="266">
        <v>89</v>
      </c>
      <c r="B92" s="298" t="s">
        <v>240</v>
      </c>
      <c r="C92" s="299" t="s">
        <v>241</v>
      </c>
      <c r="D92" s="298" t="s">
        <v>64</v>
      </c>
      <c r="E92" s="267">
        <v>350</v>
      </c>
      <c r="F92" s="267">
        <v>0</v>
      </c>
      <c r="G92" s="267">
        <v>0</v>
      </c>
      <c r="H92" s="301" t="s">
        <v>64</v>
      </c>
      <c r="I92" s="267">
        <v>350</v>
      </c>
      <c r="J92" s="268"/>
    </row>
    <row r="93" spans="1:10">
      <c r="A93" s="266">
        <v>90</v>
      </c>
      <c r="B93" s="298" t="s">
        <v>242</v>
      </c>
      <c r="C93" s="299" t="s">
        <v>243</v>
      </c>
      <c r="D93" s="298" t="s">
        <v>64</v>
      </c>
      <c r="E93" s="267">
        <v>4548403.88</v>
      </c>
      <c r="F93" s="267">
        <v>124764.02</v>
      </c>
      <c r="G93" s="267">
        <v>0</v>
      </c>
      <c r="H93" s="301" t="s">
        <v>64</v>
      </c>
      <c r="I93" s="267">
        <v>4673167.9000000004</v>
      </c>
      <c r="J93" s="268"/>
    </row>
    <row r="94" spans="1:10">
      <c r="A94" s="266">
        <v>91</v>
      </c>
      <c r="B94" s="298" t="s">
        <v>244</v>
      </c>
      <c r="C94" s="299" t="s">
        <v>245</v>
      </c>
      <c r="D94" s="298" t="s">
        <v>64</v>
      </c>
      <c r="E94" s="267">
        <v>43850196.32</v>
      </c>
      <c r="F94" s="267">
        <v>20</v>
      </c>
      <c r="G94" s="267">
        <v>0</v>
      </c>
      <c r="H94" s="301" t="s">
        <v>64</v>
      </c>
      <c r="I94" s="267">
        <v>43850216.32</v>
      </c>
      <c r="J94" s="268"/>
    </row>
    <row r="95" spans="1:10">
      <c r="A95" s="266">
        <v>92</v>
      </c>
      <c r="B95" s="298" t="s">
        <v>246</v>
      </c>
      <c r="C95" s="299" t="s">
        <v>247</v>
      </c>
      <c r="D95" s="298" t="s">
        <v>64</v>
      </c>
      <c r="E95" s="267">
        <v>3609020.62</v>
      </c>
      <c r="F95" s="267">
        <v>422426.85</v>
      </c>
      <c r="G95" s="267">
        <v>0</v>
      </c>
      <c r="H95" s="301" t="s">
        <v>64</v>
      </c>
      <c r="I95" s="267">
        <v>4031447.47</v>
      </c>
      <c r="J95" s="268"/>
    </row>
    <row r="96" spans="1:10">
      <c r="A96" s="266">
        <v>93</v>
      </c>
      <c r="B96" s="298" t="s">
        <v>248</v>
      </c>
      <c r="C96" s="299" t="s">
        <v>249</v>
      </c>
      <c r="D96" s="298" t="s">
        <v>64</v>
      </c>
      <c r="E96" s="267">
        <v>10555354.109999999</v>
      </c>
      <c r="F96" s="267">
        <v>0</v>
      </c>
      <c r="G96" s="267">
        <v>0</v>
      </c>
      <c r="H96" s="301" t="s">
        <v>64</v>
      </c>
      <c r="I96" s="267">
        <v>10555354.109999999</v>
      </c>
      <c r="J96" s="268"/>
    </row>
    <row r="97" spans="1:10">
      <c r="A97" s="266">
        <v>94</v>
      </c>
      <c r="B97" s="298" t="s">
        <v>250</v>
      </c>
      <c r="C97" s="299" t="s">
        <v>251</v>
      </c>
      <c r="D97" s="298" t="s">
        <v>64</v>
      </c>
      <c r="E97" s="267">
        <v>19758827.57</v>
      </c>
      <c r="F97" s="267">
        <v>0</v>
      </c>
      <c r="G97" s="267">
        <v>0</v>
      </c>
      <c r="H97" s="301" t="s">
        <v>64</v>
      </c>
      <c r="I97" s="267">
        <v>19758827.57</v>
      </c>
      <c r="J97" s="268"/>
    </row>
    <row r="98" spans="1:10">
      <c r="A98" s="266">
        <v>95</v>
      </c>
      <c r="B98" s="298" t="s">
        <v>252</v>
      </c>
      <c r="C98" s="299" t="s">
        <v>253</v>
      </c>
      <c r="D98" s="298" t="s">
        <v>64</v>
      </c>
      <c r="E98" s="267">
        <v>8967239.9000000004</v>
      </c>
      <c r="F98" s="267">
        <v>0</v>
      </c>
      <c r="G98" s="267">
        <v>0</v>
      </c>
      <c r="H98" s="301" t="s">
        <v>64</v>
      </c>
      <c r="I98" s="267">
        <v>8967239.9000000004</v>
      </c>
      <c r="J98" s="268"/>
    </row>
    <row r="99" spans="1:10">
      <c r="A99" s="266">
        <v>96</v>
      </c>
      <c r="B99" s="298" t="s">
        <v>254</v>
      </c>
      <c r="C99" s="299" t="s">
        <v>255</v>
      </c>
      <c r="D99" s="298" t="s">
        <v>64</v>
      </c>
      <c r="E99" s="267">
        <v>6343862.5800000001</v>
      </c>
      <c r="F99" s="267">
        <v>0</v>
      </c>
      <c r="G99" s="267">
        <v>0</v>
      </c>
      <c r="H99" s="301" t="s">
        <v>64</v>
      </c>
      <c r="I99" s="267">
        <v>6343862.5800000001</v>
      </c>
      <c r="J99" s="268"/>
    </row>
    <row r="100" spans="1:10">
      <c r="A100" s="266">
        <v>97</v>
      </c>
      <c r="B100" s="298" t="s">
        <v>256</v>
      </c>
      <c r="C100" s="299" t="s">
        <v>257</v>
      </c>
      <c r="D100" s="298" t="s">
        <v>64</v>
      </c>
      <c r="E100" s="267">
        <v>6839576.7000000002</v>
      </c>
      <c r="F100" s="267">
        <v>0</v>
      </c>
      <c r="G100" s="267">
        <v>0</v>
      </c>
      <c r="H100" s="301" t="s">
        <v>64</v>
      </c>
      <c r="I100" s="267">
        <v>6839576.7000000002</v>
      </c>
      <c r="J100" s="268"/>
    </row>
    <row r="101" spans="1:10">
      <c r="A101" s="266">
        <v>98</v>
      </c>
      <c r="B101" s="298" t="s">
        <v>258</v>
      </c>
      <c r="C101" s="299" t="s">
        <v>259</v>
      </c>
      <c r="D101" s="298" t="s">
        <v>64</v>
      </c>
      <c r="E101" s="267">
        <v>748981.85</v>
      </c>
      <c r="F101" s="267">
        <v>0</v>
      </c>
      <c r="G101" s="267">
        <v>0</v>
      </c>
      <c r="H101" s="301" t="s">
        <v>64</v>
      </c>
      <c r="I101" s="267">
        <v>748981.85</v>
      </c>
      <c r="J101" s="268"/>
    </row>
    <row r="102" spans="1:10">
      <c r="A102" s="266">
        <v>99</v>
      </c>
      <c r="B102" s="298" t="s">
        <v>260</v>
      </c>
      <c r="C102" s="299" t="s">
        <v>261</v>
      </c>
      <c r="D102" s="298" t="s">
        <v>64</v>
      </c>
      <c r="E102" s="267">
        <v>3135705.92</v>
      </c>
      <c r="F102" s="267">
        <v>0</v>
      </c>
      <c r="G102" s="267">
        <v>0</v>
      </c>
      <c r="H102" s="301" t="s">
        <v>64</v>
      </c>
      <c r="I102" s="267">
        <v>3135705.92</v>
      </c>
      <c r="J102" s="268"/>
    </row>
    <row r="103" spans="1:10">
      <c r="A103" s="266">
        <v>100</v>
      </c>
      <c r="B103" s="298" t="s">
        <v>262</v>
      </c>
      <c r="C103" s="299" t="s">
        <v>263</v>
      </c>
      <c r="D103" s="298" t="s">
        <v>64</v>
      </c>
      <c r="E103" s="267">
        <v>2581684.4900000002</v>
      </c>
      <c r="F103" s="267">
        <v>3900</v>
      </c>
      <c r="G103" s="267">
        <v>0</v>
      </c>
      <c r="H103" s="301" t="s">
        <v>64</v>
      </c>
      <c r="I103" s="267">
        <v>2585584.4900000002</v>
      </c>
      <c r="J103" s="268"/>
    </row>
    <row r="104" spans="1:10">
      <c r="A104" s="266">
        <v>101</v>
      </c>
      <c r="B104" s="298" t="s">
        <v>264</v>
      </c>
      <c r="C104" s="299" t="s">
        <v>265</v>
      </c>
      <c r="D104" s="298" t="s">
        <v>64</v>
      </c>
      <c r="E104" s="267">
        <v>3706714.06</v>
      </c>
      <c r="F104" s="267">
        <v>433861.64</v>
      </c>
      <c r="G104" s="267">
        <v>0</v>
      </c>
      <c r="H104" s="301" t="s">
        <v>64</v>
      </c>
      <c r="I104" s="267">
        <v>4140575.7</v>
      </c>
      <c r="J104" s="268"/>
    </row>
    <row r="105" spans="1:10">
      <c r="A105" s="266">
        <v>102</v>
      </c>
      <c r="B105" s="298" t="s">
        <v>266</v>
      </c>
      <c r="C105" s="299" t="s">
        <v>267</v>
      </c>
      <c r="D105" s="298" t="s">
        <v>64</v>
      </c>
      <c r="E105" s="267">
        <v>855852.98</v>
      </c>
      <c r="F105" s="267">
        <v>0</v>
      </c>
      <c r="G105" s="267">
        <v>0</v>
      </c>
      <c r="H105" s="301" t="s">
        <v>64</v>
      </c>
      <c r="I105" s="267">
        <v>855852.98</v>
      </c>
      <c r="J105" s="268"/>
    </row>
    <row r="106" spans="1:10">
      <c r="A106" s="266">
        <v>103</v>
      </c>
      <c r="B106" s="298" t="s">
        <v>268</v>
      </c>
      <c r="C106" s="299" t="s">
        <v>269</v>
      </c>
      <c r="D106" s="298" t="s">
        <v>64</v>
      </c>
      <c r="E106" s="267">
        <v>5905084.3799999999</v>
      </c>
      <c r="F106" s="267">
        <v>0</v>
      </c>
      <c r="G106" s="267">
        <v>0</v>
      </c>
      <c r="H106" s="301" t="s">
        <v>64</v>
      </c>
      <c r="I106" s="267">
        <v>5905084.3799999999</v>
      </c>
      <c r="J106" s="268"/>
    </row>
    <row r="107" spans="1:10">
      <c r="A107" s="266">
        <v>104</v>
      </c>
      <c r="B107" s="298" t="s">
        <v>270</v>
      </c>
      <c r="C107" s="299" t="s">
        <v>271</v>
      </c>
      <c r="D107" s="298" t="s">
        <v>64</v>
      </c>
      <c r="E107" s="267">
        <v>253821</v>
      </c>
      <c r="F107" s="267">
        <v>0</v>
      </c>
      <c r="G107" s="267">
        <v>0</v>
      </c>
      <c r="H107" s="301" t="s">
        <v>64</v>
      </c>
      <c r="I107" s="267">
        <v>253821</v>
      </c>
      <c r="J107" s="268"/>
    </row>
    <row r="108" spans="1:10">
      <c r="A108" s="266">
        <v>105</v>
      </c>
      <c r="B108" s="298" t="s">
        <v>272</v>
      </c>
      <c r="C108" s="299" t="s">
        <v>273</v>
      </c>
      <c r="D108" s="298" t="s">
        <v>64</v>
      </c>
      <c r="E108" s="267">
        <v>23812659.07</v>
      </c>
      <c r="F108" s="267">
        <v>2815066.24</v>
      </c>
      <c r="G108" s="267">
        <v>0</v>
      </c>
      <c r="H108" s="301" t="s">
        <v>64</v>
      </c>
      <c r="I108" s="267">
        <v>26627725.309999999</v>
      </c>
      <c r="J108" s="268">
        <v>179.04929999999999</v>
      </c>
    </row>
    <row r="109" spans="1:10">
      <c r="A109" s="266">
        <v>106</v>
      </c>
      <c r="B109" s="298" t="s">
        <v>274</v>
      </c>
      <c r="C109" s="299" t="s">
        <v>275</v>
      </c>
      <c r="D109" s="298" t="s">
        <v>64</v>
      </c>
      <c r="E109" s="267">
        <v>18931116.079999998</v>
      </c>
      <c r="F109" s="267">
        <v>2259967.34</v>
      </c>
      <c r="G109" s="267">
        <v>0</v>
      </c>
      <c r="H109" s="301" t="s">
        <v>64</v>
      </c>
      <c r="I109" s="267">
        <v>21191083.420000002</v>
      </c>
      <c r="J109" s="268"/>
    </row>
    <row r="110" spans="1:10">
      <c r="A110" s="266">
        <v>107</v>
      </c>
      <c r="B110" s="298" t="s">
        <v>276</v>
      </c>
      <c r="C110" s="299" t="s">
        <v>277</v>
      </c>
      <c r="D110" s="298" t="s">
        <v>64</v>
      </c>
      <c r="E110" s="267">
        <v>39421678.109999999</v>
      </c>
      <c r="F110" s="267">
        <v>4685123.2699999996</v>
      </c>
      <c r="G110" s="267">
        <v>513777.9</v>
      </c>
      <c r="H110" s="301" t="s">
        <v>64</v>
      </c>
      <c r="I110" s="267">
        <v>43593023.479999997</v>
      </c>
      <c r="J110" s="268">
        <v>321.92090000000002</v>
      </c>
    </row>
    <row r="111" spans="1:10">
      <c r="A111" s="266">
        <v>108</v>
      </c>
      <c r="B111" s="298" t="s">
        <v>278</v>
      </c>
      <c r="C111" s="299" t="s">
        <v>279</v>
      </c>
      <c r="D111" s="298" t="s">
        <v>64</v>
      </c>
      <c r="E111" s="267">
        <v>7478695.1399999997</v>
      </c>
      <c r="F111" s="267">
        <v>954228.68</v>
      </c>
      <c r="G111" s="267">
        <v>0</v>
      </c>
      <c r="H111" s="301" t="s">
        <v>64</v>
      </c>
      <c r="I111" s="267">
        <v>8432923.8200000003</v>
      </c>
      <c r="J111" s="268"/>
    </row>
    <row r="112" spans="1:10">
      <c r="A112" s="266">
        <v>109</v>
      </c>
      <c r="B112" s="298" t="s">
        <v>280</v>
      </c>
      <c r="C112" s="299" t="s">
        <v>281</v>
      </c>
      <c r="D112" s="298" t="s">
        <v>64</v>
      </c>
      <c r="E112" s="267">
        <v>58103606.560000002</v>
      </c>
      <c r="F112" s="267">
        <v>954228.68</v>
      </c>
      <c r="G112" s="267">
        <v>0</v>
      </c>
      <c r="H112" s="301" t="s">
        <v>64</v>
      </c>
      <c r="I112" s="267">
        <v>65215138.850000001</v>
      </c>
      <c r="J112" s="268"/>
    </row>
    <row r="113" spans="1:10">
      <c r="A113" s="266">
        <v>110</v>
      </c>
      <c r="B113" s="298" t="s">
        <v>282</v>
      </c>
      <c r="C113" s="299" t="s">
        <v>283</v>
      </c>
      <c r="D113" s="298" t="s">
        <v>64</v>
      </c>
      <c r="E113" s="267">
        <v>416484.63</v>
      </c>
      <c r="F113" s="267">
        <v>56054.13</v>
      </c>
      <c r="G113" s="267">
        <v>0</v>
      </c>
      <c r="H113" s="301" t="s">
        <v>64</v>
      </c>
      <c r="I113" s="267">
        <v>472538.76</v>
      </c>
      <c r="J113" s="268"/>
    </row>
    <row r="114" spans="1:10">
      <c r="A114" s="266">
        <v>111</v>
      </c>
      <c r="B114" s="298" t="s">
        <v>284</v>
      </c>
      <c r="C114" s="299" t="s">
        <v>285</v>
      </c>
      <c r="D114" s="298" t="s">
        <v>64</v>
      </c>
      <c r="E114" s="267">
        <v>5188601.68</v>
      </c>
      <c r="F114" s="267">
        <v>607312.89</v>
      </c>
      <c r="G114" s="267">
        <v>0</v>
      </c>
      <c r="H114" s="301" t="s">
        <v>64</v>
      </c>
      <c r="I114" s="267">
        <v>5795914.5700000003</v>
      </c>
      <c r="J114" s="268"/>
    </row>
    <row r="115" spans="1:10">
      <c r="A115" s="266">
        <v>112</v>
      </c>
      <c r="B115" s="298" t="s">
        <v>286</v>
      </c>
      <c r="C115" s="299" t="s">
        <v>287</v>
      </c>
      <c r="D115" s="298" t="s">
        <v>64</v>
      </c>
      <c r="E115" s="267">
        <v>194250.7</v>
      </c>
      <c r="F115" s="267">
        <v>22736.57</v>
      </c>
      <c r="G115" s="267">
        <v>0</v>
      </c>
      <c r="H115" s="301" t="s">
        <v>64</v>
      </c>
      <c r="I115" s="267">
        <v>216987.27</v>
      </c>
      <c r="J115" s="268"/>
    </row>
    <row r="116" spans="1:10">
      <c r="A116" s="266">
        <v>113</v>
      </c>
      <c r="B116" s="298" t="s">
        <v>288</v>
      </c>
      <c r="C116" s="299" t="s">
        <v>289</v>
      </c>
      <c r="D116" s="298" t="s">
        <v>64</v>
      </c>
      <c r="E116" s="267">
        <v>15218489.449999999</v>
      </c>
      <c r="F116" s="267">
        <v>0</v>
      </c>
      <c r="G116" s="267">
        <v>0</v>
      </c>
      <c r="H116" s="301" t="s">
        <v>64</v>
      </c>
      <c r="I116" s="267">
        <v>15218489.449999999</v>
      </c>
      <c r="J116" s="268"/>
    </row>
    <row r="117" spans="1:10">
      <c r="A117" s="266">
        <v>114</v>
      </c>
      <c r="B117" s="298" t="s">
        <v>290</v>
      </c>
      <c r="C117" s="299" t="s">
        <v>291</v>
      </c>
      <c r="D117" s="298" t="s">
        <v>64</v>
      </c>
      <c r="E117" s="267">
        <v>13474745.02</v>
      </c>
      <c r="F117" s="267">
        <v>1582028.45</v>
      </c>
      <c r="G117" s="267">
        <v>0</v>
      </c>
      <c r="H117" s="301" t="s">
        <v>64</v>
      </c>
      <c r="I117" s="267">
        <v>15056773.470000001</v>
      </c>
      <c r="J117" s="268"/>
    </row>
    <row r="118" spans="1:10">
      <c r="A118" s="266">
        <v>115</v>
      </c>
      <c r="B118" s="298" t="s">
        <v>292</v>
      </c>
      <c r="C118" s="299" t="s">
        <v>293</v>
      </c>
      <c r="D118" s="298" t="s">
        <v>64</v>
      </c>
      <c r="E118" s="267">
        <v>10434353.01</v>
      </c>
      <c r="F118" s="267">
        <v>1221314.96</v>
      </c>
      <c r="G118" s="267">
        <v>0</v>
      </c>
      <c r="H118" s="301" t="s">
        <v>64</v>
      </c>
      <c r="I118" s="267">
        <v>11655667.970000001</v>
      </c>
      <c r="J118" s="268"/>
    </row>
    <row r="119" spans="1:10">
      <c r="A119" s="266">
        <v>116</v>
      </c>
      <c r="B119" s="298" t="s">
        <v>294</v>
      </c>
      <c r="C119" s="299" t="s">
        <v>295</v>
      </c>
      <c r="D119" s="298" t="s">
        <v>64</v>
      </c>
      <c r="E119" s="267">
        <v>5131652.33</v>
      </c>
      <c r="F119" s="267">
        <v>291777.14</v>
      </c>
      <c r="G119" s="267">
        <v>0</v>
      </c>
      <c r="H119" s="301" t="s">
        <v>64</v>
      </c>
      <c r="I119" s="267">
        <v>5423429.4699999997</v>
      </c>
      <c r="J119" s="268"/>
    </row>
    <row r="120" spans="1:10">
      <c r="A120" s="266">
        <v>117</v>
      </c>
      <c r="B120" s="298" t="s">
        <v>296</v>
      </c>
      <c r="C120" s="299" t="s">
        <v>297</v>
      </c>
      <c r="D120" s="298" t="s">
        <v>64</v>
      </c>
      <c r="E120" s="267">
        <v>86952</v>
      </c>
      <c r="F120" s="267">
        <v>0</v>
      </c>
      <c r="G120" s="267">
        <v>0</v>
      </c>
      <c r="H120" s="301" t="s">
        <v>64</v>
      </c>
      <c r="I120" s="267">
        <v>86952</v>
      </c>
      <c r="J120" s="268"/>
    </row>
    <row r="121" spans="1:10">
      <c r="A121" s="266">
        <v>118</v>
      </c>
      <c r="B121" s="298" t="s">
        <v>298</v>
      </c>
      <c r="C121" s="299" t="s">
        <v>299</v>
      </c>
      <c r="D121" s="298" t="s">
        <v>64</v>
      </c>
      <c r="E121" s="267">
        <v>4864187.8600000003</v>
      </c>
      <c r="F121" s="267">
        <v>577512.29</v>
      </c>
      <c r="G121" s="267">
        <v>0</v>
      </c>
      <c r="H121" s="301" t="s">
        <v>64</v>
      </c>
      <c r="I121" s="267">
        <v>5441700.1500000004</v>
      </c>
      <c r="J121" s="268"/>
    </row>
    <row r="122" spans="1:10">
      <c r="A122" s="266">
        <v>119</v>
      </c>
      <c r="B122" s="298" t="s">
        <v>300</v>
      </c>
      <c r="C122" s="299" t="s">
        <v>301</v>
      </c>
      <c r="D122" s="298" t="s">
        <v>64</v>
      </c>
      <c r="E122" s="267">
        <v>18715615.75</v>
      </c>
      <c r="F122" s="267">
        <v>2190616.1</v>
      </c>
      <c r="G122" s="267">
        <v>0</v>
      </c>
      <c r="H122" s="301" t="s">
        <v>64</v>
      </c>
      <c r="I122" s="267">
        <v>20906231.850000001</v>
      </c>
      <c r="J122" s="268"/>
    </row>
    <row r="123" spans="1:10">
      <c r="A123" s="266">
        <v>120</v>
      </c>
      <c r="B123" s="298" t="s">
        <v>302</v>
      </c>
      <c r="C123" s="299" t="s">
        <v>303</v>
      </c>
      <c r="D123" s="298" t="s">
        <v>64</v>
      </c>
      <c r="E123" s="267">
        <v>3457868.43</v>
      </c>
      <c r="F123" s="267">
        <v>404734.86</v>
      </c>
      <c r="G123" s="267">
        <v>0</v>
      </c>
      <c r="H123" s="301" t="s">
        <v>64</v>
      </c>
      <c r="I123" s="267">
        <v>3862603.29</v>
      </c>
      <c r="J123" s="268"/>
    </row>
    <row r="124" spans="1:10">
      <c r="A124" s="266">
        <v>121</v>
      </c>
      <c r="B124" s="298" t="s">
        <v>304</v>
      </c>
      <c r="C124" s="299" t="s">
        <v>305</v>
      </c>
      <c r="D124" s="298" t="s">
        <v>64</v>
      </c>
      <c r="E124" s="267">
        <v>29392</v>
      </c>
      <c r="F124" s="267">
        <v>2854.5</v>
      </c>
      <c r="G124" s="267">
        <v>0</v>
      </c>
      <c r="H124" s="301" t="s">
        <v>64</v>
      </c>
      <c r="I124" s="267">
        <v>32246.5</v>
      </c>
      <c r="J124" s="268"/>
    </row>
    <row r="125" spans="1:10">
      <c r="A125" s="266">
        <v>122</v>
      </c>
      <c r="B125" s="298" t="s">
        <v>306</v>
      </c>
      <c r="C125" s="299" t="s">
        <v>307</v>
      </c>
      <c r="D125" s="298" t="s">
        <v>64</v>
      </c>
      <c r="E125" s="267">
        <v>5701748.4500000002</v>
      </c>
      <c r="F125" s="267">
        <v>728787.35</v>
      </c>
      <c r="G125" s="267">
        <v>0</v>
      </c>
      <c r="H125" s="301" t="s">
        <v>64</v>
      </c>
      <c r="I125" s="267">
        <v>6430535.7999999998</v>
      </c>
      <c r="J125" s="268">
        <v>19.044</v>
      </c>
    </row>
    <row r="126" spans="1:10">
      <c r="A126" s="266">
        <v>123</v>
      </c>
      <c r="B126" s="298" t="s">
        <v>308</v>
      </c>
      <c r="C126" s="299" t="s">
        <v>309</v>
      </c>
      <c r="D126" s="298" t="s">
        <v>64</v>
      </c>
      <c r="E126" s="267">
        <v>13401957</v>
      </c>
      <c r="F126" s="267">
        <v>1568665.6000000001</v>
      </c>
      <c r="G126" s="267">
        <v>0</v>
      </c>
      <c r="H126" s="301" t="s">
        <v>64</v>
      </c>
      <c r="I126" s="267">
        <v>14970622.6</v>
      </c>
      <c r="J126" s="268"/>
    </row>
    <row r="127" spans="1:10">
      <c r="A127" s="266">
        <v>124</v>
      </c>
      <c r="B127" s="298" t="s">
        <v>310</v>
      </c>
      <c r="C127" s="299" t="s">
        <v>311</v>
      </c>
      <c r="D127" s="298" t="s">
        <v>64</v>
      </c>
      <c r="E127" s="267">
        <v>7891295.9299999997</v>
      </c>
      <c r="F127" s="267">
        <v>923656.48</v>
      </c>
      <c r="G127" s="267">
        <v>0</v>
      </c>
      <c r="H127" s="301" t="s">
        <v>64</v>
      </c>
      <c r="I127" s="267">
        <v>8814952.4100000001</v>
      </c>
      <c r="J127" s="268"/>
    </row>
    <row r="128" spans="1:10">
      <c r="A128" s="266">
        <v>125</v>
      </c>
      <c r="B128" s="298" t="s">
        <v>312</v>
      </c>
      <c r="C128" s="299" t="s">
        <v>313</v>
      </c>
      <c r="D128" s="298" t="s">
        <v>64</v>
      </c>
      <c r="E128" s="267">
        <v>4138489.27</v>
      </c>
      <c r="F128" s="267">
        <v>555528.13</v>
      </c>
      <c r="G128" s="267">
        <v>0</v>
      </c>
      <c r="H128" s="301" t="s">
        <v>64</v>
      </c>
      <c r="I128" s="267">
        <v>4694017.4000000004</v>
      </c>
      <c r="J128" s="268">
        <v>18.675000000000001</v>
      </c>
    </row>
    <row r="129" spans="1:10">
      <c r="A129" s="266">
        <v>126</v>
      </c>
      <c r="B129" s="298" t="s">
        <v>314</v>
      </c>
      <c r="C129" s="299" t="s">
        <v>315</v>
      </c>
      <c r="D129" s="298" t="s">
        <v>64</v>
      </c>
      <c r="E129" s="267">
        <v>8404082.8300000001</v>
      </c>
      <c r="F129" s="267">
        <v>1196851.1499999999</v>
      </c>
      <c r="G129" s="267">
        <v>0</v>
      </c>
      <c r="H129" s="301" t="s">
        <v>64</v>
      </c>
      <c r="I129" s="267">
        <v>9600933.9800000004</v>
      </c>
      <c r="J129" s="268"/>
    </row>
    <row r="130" spans="1:10">
      <c r="A130" s="266">
        <v>127</v>
      </c>
      <c r="B130" s="298" t="s">
        <v>316</v>
      </c>
      <c r="C130" s="299" t="s">
        <v>317</v>
      </c>
      <c r="D130" s="298" t="s">
        <v>64</v>
      </c>
      <c r="E130" s="267">
        <v>1936022.68</v>
      </c>
      <c r="F130" s="267">
        <v>326234.98</v>
      </c>
      <c r="G130" s="267">
        <v>0</v>
      </c>
      <c r="H130" s="301" t="s">
        <v>64</v>
      </c>
      <c r="I130" s="267">
        <v>2262257.66</v>
      </c>
      <c r="J130" s="268">
        <v>10.1175</v>
      </c>
    </row>
    <row r="131" spans="1:10">
      <c r="A131" s="266">
        <v>128</v>
      </c>
      <c r="B131" s="298" t="s">
        <v>318</v>
      </c>
      <c r="C131" s="299" t="s">
        <v>319</v>
      </c>
      <c r="D131" s="298" t="s">
        <v>64</v>
      </c>
      <c r="E131" s="267">
        <v>108760</v>
      </c>
      <c r="F131" s="267">
        <v>0</v>
      </c>
      <c r="G131" s="267">
        <v>0</v>
      </c>
      <c r="H131" s="301" t="s">
        <v>64</v>
      </c>
      <c r="I131" s="267">
        <v>108760</v>
      </c>
      <c r="J131" s="268"/>
    </row>
    <row r="132" spans="1:10">
      <c r="A132" s="266">
        <v>129</v>
      </c>
      <c r="B132" s="298" t="s">
        <v>320</v>
      </c>
      <c r="C132" s="299" t="s">
        <v>321</v>
      </c>
      <c r="D132" s="298" t="s">
        <v>64</v>
      </c>
      <c r="E132" s="267">
        <v>90</v>
      </c>
      <c r="F132" s="267">
        <v>0</v>
      </c>
      <c r="G132" s="267">
        <v>0</v>
      </c>
      <c r="H132" s="301" t="s">
        <v>64</v>
      </c>
      <c r="I132" s="267">
        <v>90</v>
      </c>
      <c r="J132" s="268"/>
    </row>
    <row r="133" spans="1:10">
      <c r="A133" s="266">
        <v>130</v>
      </c>
      <c r="B133" s="298" t="s">
        <v>322</v>
      </c>
      <c r="C133" s="299" t="s">
        <v>323</v>
      </c>
      <c r="D133" s="298" t="s">
        <v>64</v>
      </c>
      <c r="E133" s="267">
        <v>80325</v>
      </c>
      <c r="F133" s="267">
        <v>0</v>
      </c>
      <c r="G133" s="267">
        <v>0</v>
      </c>
      <c r="H133" s="301" t="s">
        <v>64</v>
      </c>
      <c r="I133" s="267">
        <v>80325</v>
      </c>
      <c r="J133" s="268"/>
    </row>
    <row r="134" spans="1:10">
      <c r="A134" s="266">
        <v>131</v>
      </c>
      <c r="B134" s="298" t="s">
        <v>324</v>
      </c>
      <c r="C134" s="299" t="s">
        <v>325</v>
      </c>
      <c r="D134" s="298" t="s">
        <v>64</v>
      </c>
      <c r="E134" s="267">
        <v>116680183.36</v>
      </c>
      <c r="F134" s="267">
        <v>0</v>
      </c>
      <c r="G134" s="267">
        <v>0</v>
      </c>
      <c r="H134" s="301" t="s">
        <v>64</v>
      </c>
      <c r="I134" s="267">
        <v>116680183.36</v>
      </c>
      <c r="J134" s="268"/>
    </row>
    <row r="135" spans="1:10">
      <c r="A135" s="266">
        <v>132</v>
      </c>
      <c r="B135" s="298" t="s">
        <v>326</v>
      </c>
      <c r="C135" s="299" t="s">
        <v>327</v>
      </c>
      <c r="D135" s="298" t="s">
        <v>64</v>
      </c>
      <c r="E135" s="267">
        <v>6938887.2800000003</v>
      </c>
      <c r="F135" s="267">
        <v>812179.43</v>
      </c>
      <c r="G135" s="267">
        <v>0</v>
      </c>
      <c r="H135" s="301" t="s">
        <v>64</v>
      </c>
      <c r="I135" s="267">
        <v>7751066.71</v>
      </c>
      <c r="J135" s="268"/>
    </row>
    <row r="136" spans="1:10">
      <c r="A136" s="266">
        <v>133</v>
      </c>
      <c r="B136" s="298" t="s">
        <v>328</v>
      </c>
      <c r="C136" s="299" t="s">
        <v>329</v>
      </c>
      <c r="D136" s="298" t="s">
        <v>64</v>
      </c>
      <c r="E136" s="267">
        <v>122663.5</v>
      </c>
      <c r="F136" s="267">
        <v>14357.47</v>
      </c>
      <c r="G136" s="267">
        <v>0</v>
      </c>
      <c r="H136" s="301" t="s">
        <v>64</v>
      </c>
      <c r="I136" s="267">
        <v>137020.97</v>
      </c>
      <c r="J136" s="268"/>
    </row>
    <row r="137" spans="1:10">
      <c r="A137" s="266">
        <v>134</v>
      </c>
      <c r="B137" s="298" t="s">
        <v>330</v>
      </c>
      <c r="C137" s="299" t="s">
        <v>331</v>
      </c>
      <c r="D137" s="298" t="s">
        <v>64</v>
      </c>
      <c r="E137" s="267">
        <v>925203</v>
      </c>
      <c r="F137" s="267">
        <v>0</v>
      </c>
      <c r="G137" s="267">
        <v>0</v>
      </c>
      <c r="H137" s="301" t="s">
        <v>64</v>
      </c>
      <c r="I137" s="267">
        <v>925203</v>
      </c>
      <c r="J137" s="268"/>
    </row>
    <row r="138" spans="1:10">
      <c r="A138" s="266">
        <v>135</v>
      </c>
      <c r="B138" s="298" t="s">
        <v>332</v>
      </c>
      <c r="C138" s="299" t="s">
        <v>333</v>
      </c>
      <c r="D138" s="298" t="s">
        <v>64</v>
      </c>
      <c r="E138" s="267">
        <v>2893148.88</v>
      </c>
      <c r="F138" s="267">
        <v>338635.83</v>
      </c>
      <c r="G138" s="267">
        <v>0</v>
      </c>
      <c r="H138" s="301" t="s">
        <v>64</v>
      </c>
      <c r="I138" s="267">
        <v>3231784.71</v>
      </c>
      <c r="J138" s="268"/>
    </row>
    <row r="139" spans="1:10">
      <c r="A139" s="266">
        <v>136</v>
      </c>
      <c r="B139" s="298" t="s">
        <v>334</v>
      </c>
      <c r="C139" s="299" t="s">
        <v>335</v>
      </c>
      <c r="D139" s="298" t="s">
        <v>64</v>
      </c>
      <c r="E139" s="267">
        <v>182625</v>
      </c>
      <c r="F139" s="267">
        <v>0</v>
      </c>
      <c r="G139" s="267">
        <v>0</v>
      </c>
      <c r="H139" s="301" t="s">
        <v>64</v>
      </c>
      <c r="I139" s="267">
        <v>182625</v>
      </c>
      <c r="J139" s="268"/>
    </row>
    <row r="140" spans="1:10">
      <c r="A140" s="266">
        <v>137</v>
      </c>
      <c r="B140" s="298" t="s">
        <v>336</v>
      </c>
      <c r="C140" s="299" t="s">
        <v>337</v>
      </c>
      <c r="D140" s="298" t="s">
        <v>64</v>
      </c>
      <c r="E140" s="267">
        <v>845200</v>
      </c>
      <c r="F140" s="267">
        <v>0</v>
      </c>
      <c r="G140" s="267">
        <v>0</v>
      </c>
      <c r="H140" s="301" t="s">
        <v>64</v>
      </c>
      <c r="I140" s="267">
        <v>845200</v>
      </c>
      <c r="J140" s="268"/>
    </row>
    <row r="141" spans="1:10">
      <c r="A141" s="266">
        <v>138</v>
      </c>
      <c r="B141" s="298" t="s">
        <v>338</v>
      </c>
      <c r="C141" s="299" t="s">
        <v>339</v>
      </c>
      <c r="D141" s="298" t="s">
        <v>64</v>
      </c>
      <c r="E141" s="267">
        <v>1690185.7</v>
      </c>
      <c r="F141" s="267">
        <v>0</v>
      </c>
      <c r="G141" s="267">
        <v>0</v>
      </c>
      <c r="H141" s="301" t="s">
        <v>64</v>
      </c>
      <c r="I141" s="267">
        <v>1690185.7</v>
      </c>
      <c r="J141" s="268"/>
    </row>
    <row r="142" spans="1:10">
      <c r="A142" s="266">
        <v>139</v>
      </c>
      <c r="B142" s="298" t="s">
        <v>340</v>
      </c>
      <c r="C142" s="299" t="s">
        <v>341</v>
      </c>
      <c r="D142" s="298" t="s">
        <v>64</v>
      </c>
      <c r="E142" s="267">
        <v>480015.5</v>
      </c>
      <c r="F142" s="267">
        <v>0</v>
      </c>
      <c r="G142" s="267">
        <v>0</v>
      </c>
      <c r="H142" s="301" t="s">
        <v>64</v>
      </c>
      <c r="I142" s="267">
        <v>480015.5</v>
      </c>
      <c r="J142" s="268"/>
    </row>
    <row r="143" spans="1:10">
      <c r="A143" s="266">
        <v>140</v>
      </c>
      <c r="B143" s="298" t="s">
        <v>342</v>
      </c>
      <c r="C143" s="299" t="s">
        <v>343</v>
      </c>
      <c r="D143" s="298" t="s">
        <v>64</v>
      </c>
      <c r="E143" s="267">
        <v>17866</v>
      </c>
      <c r="F143" s="267">
        <v>1735.12</v>
      </c>
      <c r="G143" s="267">
        <v>0</v>
      </c>
      <c r="H143" s="301" t="s">
        <v>64</v>
      </c>
      <c r="I143" s="267">
        <v>19601.12</v>
      </c>
      <c r="J143" s="268"/>
    </row>
    <row r="144" spans="1:10">
      <c r="A144" s="266">
        <v>141</v>
      </c>
      <c r="B144" s="298" t="s">
        <v>344</v>
      </c>
      <c r="C144" s="299" t="s">
        <v>345</v>
      </c>
      <c r="D144" s="298" t="s">
        <v>64</v>
      </c>
      <c r="E144" s="267">
        <v>4526</v>
      </c>
      <c r="F144" s="267">
        <v>0</v>
      </c>
      <c r="G144" s="267">
        <v>0</v>
      </c>
      <c r="H144" s="301" t="s">
        <v>64</v>
      </c>
      <c r="I144" s="267">
        <v>4526</v>
      </c>
      <c r="J144" s="268"/>
    </row>
    <row r="145" spans="1:10">
      <c r="A145" s="266">
        <v>142</v>
      </c>
      <c r="B145" s="298" t="s">
        <v>346</v>
      </c>
      <c r="C145" s="299" t="s">
        <v>347</v>
      </c>
      <c r="D145" s="298" t="s">
        <v>64</v>
      </c>
      <c r="E145" s="267">
        <v>2406867.66</v>
      </c>
      <c r="F145" s="267">
        <v>233529.55</v>
      </c>
      <c r="G145" s="267">
        <v>0</v>
      </c>
      <c r="H145" s="301" t="s">
        <v>64</v>
      </c>
      <c r="I145" s="267">
        <v>2640397.21</v>
      </c>
      <c r="J145" s="268">
        <v>12.595499999999999</v>
      </c>
    </row>
    <row r="146" spans="1:10">
      <c r="A146" s="266">
        <v>143</v>
      </c>
      <c r="B146" s="298" t="s">
        <v>348</v>
      </c>
      <c r="C146" s="299" t="s">
        <v>349</v>
      </c>
      <c r="D146" s="298" t="s">
        <v>64</v>
      </c>
      <c r="E146" s="267">
        <v>523629.4</v>
      </c>
      <c r="F146" s="267">
        <v>0</v>
      </c>
      <c r="G146" s="267">
        <v>0</v>
      </c>
      <c r="H146" s="301" t="s">
        <v>64</v>
      </c>
      <c r="I146" s="267">
        <v>523629.4</v>
      </c>
      <c r="J146" s="268"/>
    </row>
    <row r="147" spans="1:10">
      <c r="A147" s="266">
        <v>144</v>
      </c>
      <c r="B147" s="298" t="s">
        <v>350</v>
      </c>
      <c r="C147" s="299" t="s">
        <v>351</v>
      </c>
      <c r="D147" s="298" t="s">
        <v>64</v>
      </c>
      <c r="E147" s="267">
        <v>4724328.12</v>
      </c>
      <c r="F147" s="267">
        <v>556418.81000000006</v>
      </c>
      <c r="G147" s="267">
        <v>0</v>
      </c>
      <c r="H147" s="301" t="s">
        <v>64</v>
      </c>
      <c r="I147" s="267">
        <v>5280746.93</v>
      </c>
      <c r="J147" s="268">
        <v>43.77</v>
      </c>
    </row>
    <row r="148" spans="1:10">
      <c r="A148" s="266">
        <v>145</v>
      </c>
      <c r="B148" s="298" t="s">
        <v>352</v>
      </c>
      <c r="C148" s="299" t="s">
        <v>353</v>
      </c>
      <c r="D148" s="298" t="s">
        <v>64</v>
      </c>
      <c r="E148" s="267">
        <v>15203009.6</v>
      </c>
      <c r="F148" s="267">
        <v>2560975.5699999998</v>
      </c>
      <c r="G148" s="267">
        <v>0</v>
      </c>
      <c r="H148" s="301" t="s">
        <v>64</v>
      </c>
      <c r="I148" s="267">
        <v>17763985.170000002</v>
      </c>
      <c r="J148" s="268">
        <v>70.536000000000001</v>
      </c>
    </row>
    <row r="149" spans="1:10">
      <c r="A149" s="266">
        <v>146</v>
      </c>
      <c r="B149" s="298" t="s">
        <v>354</v>
      </c>
      <c r="C149" s="299" t="s">
        <v>355</v>
      </c>
      <c r="D149" s="298" t="s">
        <v>64</v>
      </c>
      <c r="E149" s="267">
        <v>333375</v>
      </c>
      <c r="F149" s="267">
        <v>0</v>
      </c>
      <c r="G149" s="267">
        <v>0</v>
      </c>
      <c r="H149" s="301" t="s">
        <v>64</v>
      </c>
      <c r="I149" s="267">
        <v>333375</v>
      </c>
      <c r="J149" s="268"/>
    </row>
    <row r="150" spans="1:10">
      <c r="A150" s="266">
        <v>147</v>
      </c>
      <c r="B150" s="298" t="s">
        <v>356</v>
      </c>
      <c r="C150" s="299" t="s">
        <v>357</v>
      </c>
      <c r="D150" s="298" t="s">
        <v>64</v>
      </c>
      <c r="E150" s="267">
        <v>5000</v>
      </c>
      <c r="F150" s="267">
        <v>0</v>
      </c>
      <c r="G150" s="267">
        <v>0</v>
      </c>
      <c r="H150" s="301" t="s">
        <v>64</v>
      </c>
      <c r="I150" s="267">
        <v>5000</v>
      </c>
      <c r="J150" s="268"/>
    </row>
    <row r="151" spans="1:10">
      <c r="A151" s="266">
        <v>148</v>
      </c>
      <c r="B151" s="298" t="s">
        <v>358</v>
      </c>
      <c r="C151" s="299" t="s">
        <v>359</v>
      </c>
      <c r="D151" s="298" t="s">
        <v>64</v>
      </c>
      <c r="E151" s="267">
        <v>6461847.9900000002</v>
      </c>
      <c r="F151" s="267">
        <v>756343.18</v>
      </c>
      <c r="G151" s="267">
        <v>0</v>
      </c>
      <c r="H151" s="301" t="s">
        <v>64</v>
      </c>
      <c r="I151" s="267">
        <v>7218191.1699999999</v>
      </c>
      <c r="J151" s="268"/>
    </row>
    <row r="152" spans="1:10">
      <c r="A152" s="266">
        <v>149</v>
      </c>
      <c r="B152" s="298" t="s">
        <v>360</v>
      </c>
      <c r="C152" s="299" t="s">
        <v>361</v>
      </c>
      <c r="D152" s="298" t="s">
        <v>64</v>
      </c>
      <c r="E152" s="267">
        <v>1404128.15</v>
      </c>
      <c r="F152" s="267">
        <v>12955.11</v>
      </c>
      <c r="G152" s="267">
        <v>0</v>
      </c>
      <c r="H152" s="301" t="s">
        <v>64</v>
      </c>
      <c r="I152" s="267">
        <v>1417083.26</v>
      </c>
      <c r="J152" s="268"/>
    </row>
    <row r="153" spans="1:10">
      <c r="A153" s="266">
        <v>150</v>
      </c>
      <c r="B153" s="298" t="s">
        <v>362</v>
      </c>
      <c r="C153" s="299" t="s">
        <v>363</v>
      </c>
      <c r="D153" s="298" t="s">
        <v>64</v>
      </c>
      <c r="E153" s="267">
        <v>654224.74</v>
      </c>
      <c r="F153" s="267">
        <v>0</v>
      </c>
      <c r="G153" s="267">
        <v>0</v>
      </c>
      <c r="H153" s="301" t="s">
        <v>64</v>
      </c>
      <c r="I153" s="267">
        <v>654224.74</v>
      </c>
      <c r="J153" s="268"/>
    </row>
    <row r="154" spans="1:10">
      <c r="A154" s="266">
        <v>151</v>
      </c>
      <c r="B154" s="298" t="s">
        <v>364</v>
      </c>
      <c r="C154" s="299" t="s">
        <v>365</v>
      </c>
      <c r="D154" s="298" t="s">
        <v>64</v>
      </c>
      <c r="E154" s="267">
        <v>4815673.51</v>
      </c>
      <c r="F154" s="267">
        <v>0</v>
      </c>
      <c r="G154" s="267">
        <v>0</v>
      </c>
      <c r="H154" s="301" t="s">
        <v>64</v>
      </c>
      <c r="I154" s="267">
        <v>4815673.51</v>
      </c>
      <c r="J154" s="268"/>
    </row>
    <row r="155" spans="1:10">
      <c r="A155" s="266">
        <v>152</v>
      </c>
      <c r="B155" s="298" t="s">
        <v>366</v>
      </c>
      <c r="C155" s="299" t="s">
        <v>367</v>
      </c>
      <c r="D155" s="298" t="s">
        <v>64</v>
      </c>
      <c r="E155" s="267">
        <v>8746998.5</v>
      </c>
      <c r="F155" s="267">
        <v>0</v>
      </c>
      <c r="G155" s="267">
        <v>0</v>
      </c>
      <c r="H155" s="301" t="s">
        <v>64</v>
      </c>
      <c r="I155" s="267">
        <v>8746998.5</v>
      </c>
      <c r="J155" s="268"/>
    </row>
    <row r="156" spans="1:10">
      <c r="A156" s="266">
        <v>153</v>
      </c>
      <c r="B156" s="298" t="s">
        <v>368</v>
      </c>
      <c r="C156" s="299" t="s">
        <v>369</v>
      </c>
      <c r="D156" s="298" t="s">
        <v>64</v>
      </c>
      <c r="E156" s="267">
        <v>10937384.449999999</v>
      </c>
      <c r="F156" s="267">
        <v>1280193.55</v>
      </c>
      <c r="G156" s="267">
        <v>0</v>
      </c>
      <c r="H156" s="301" t="s">
        <v>64</v>
      </c>
      <c r="I156" s="267">
        <v>12217578</v>
      </c>
      <c r="J156" s="268"/>
    </row>
    <row r="157" spans="1:10">
      <c r="A157" s="266">
        <v>154</v>
      </c>
      <c r="B157" s="298" t="s">
        <v>370</v>
      </c>
      <c r="C157" s="299" t="s">
        <v>371</v>
      </c>
      <c r="D157" s="298" t="s">
        <v>64</v>
      </c>
      <c r="E157" s="267">
        <v>127354.5</v>
      </c>
      <c r="F157" s="267">
        <v>14906.52</v>
      </c>
      <c r="G157" s="267">
        <v>0</v>
      </c>
      <c r="H157" s="301" t="s">
        <v>64</v>
      </c>
      <c r="I157" s="267">
        <v>142261.01999999999</v>
      </c>
      <c r="J157" s="268"/>
    </row>
    <row r="158" spans="1:10">
      <c r="A158" s="266">
        <v>155</v>
      </c>
      <c r="B158" s="298" t="s">
        <v>372</v>
      </c>
      <c r="C158" s="299" t="s">
        <v>373</v>
      </c>
      <c r="D158" s="298" t="s">
        <v>64</v>
      </c>
      <c r="E158" s="267">
        <v>60000</v>
      </c>
      <c r="F158" s="267">
        <v>5827.08</v>
      </c>
      <c r="G158" s="267">
        <v>0</v>
      </c>
      <c r="H158" s="301" t="s">
        <v>64</v>
      </c>
      <c r="I158" s="267">
        <v>65827.08</v>
      </c>
      <c r="J158" s="268"/>
    </row>
    <row r="159" spans="1:10">
      <c r="A159" s="266">
        <v>156</v>
      </c>
      <c r="B159" s="298" t="s">
        <v>374</v>
      </c>
      <c r="C159" s="299" t="s">
        <v>375</v>
      </c>
      <c r="D159" s="298" t="s">
        <v>64</v>
      </c>
      <c r="E159" s="267">
        <v>9688</v>
      </c>
      <c r="F159" s="267">
        <v>0</v>
      </c>
      <c r="G159" s="267">
        <v>0</v>
      </c>
      <c r="H159" s="301" t="s">
        <v>64</v>
      </c>
      <c r="I159" s="267">
        <v>9688</v>
      </c>
      <c r="J159" s="268"/>
    </row>
    <row r="160" spans="1:10">
      <c r="A160" s="266">
        <v>157</v>
      </c>
      <c r="B160" s="298" t="s">
        <v>376</v>
      </c>
      <c r="C160" s="299" t="s">
        <v>377</v>
      </c>
      <c r="D160" s="298" t="s">
        <v>64</v>
      </c>
      <c r="E160" s="267">
        <v>30595857.59</v>
      </c>
      <c r="F160" s="267">
        <v>2303677.31</v>
      </c>
      <c r="G160" s="267">
        <v>0</v>
      </c>
      <c r="H160" s="301" t="s">
        <v>64</v>
      </c>
      <c r="I160" s="267">
        <v>32899534.899999999</v>
      </c>
      <c r="J160" s="268">
        <v>103</v>
      </c>
    </row>
    <row r="161" spans="1:10">
      <c r="A161" s="266">
        <v>158</v>
      </c>
      <c r="B161" s="298" t="s">
        <v>378</v>
      </c>
      <c r="C161" s="299" t="s">
        <v>379</v>
      </c>
      <c r="D161" s="298" t="s">
        <v>64</v>
      </c>
      <c r="E161" s="267">
        <v>64281318.649999999</v>
      </c>
      <c r="F161" s="267">
        <v>6008131.8399999999</v>
      </c>
      <c r="G161" s="267">
        <v>0</v>
      </c>
      <c r="H161" s="301" t="s">
        <v>64</v>
      </c>
      <c r="I161" s="267">
        <v>70289450.489999995</v>
      </c>
      <c r="J161" s="268"/>
    </row>
    <row r="162" spans="1:10">
      <c r="A162" s="266">
        <v>159</v>
      </c>
      <c r="B162" s="298" t="s">
        <v>380</v>
      </c>
      <c r="C162" s="299" t="s">
        <v>381</v>
      </c>
      <c r="D162" s="298" t="s">
        <v>64</v>
      </c>
      <c r="E162" s="267">
        <v>4696565.26</v>
      </c>
      <c r="F162" s="267">
        <v>551504.26</v>
      </c>
      <c r="G162" s="267">
        <v>0</v>
      </c>
      <c r="H162" s="301" t="s">
        <v>64</v>
      </c>
      <c r="I162" s="267">
        <v>5248069.5199999996</v>
      </c>
      <c r="J162" s="268"/>
    </row>
    <row r="163" spans="1:10">
      <c r="A163" s="266">
        <v>160</v>
      </c>
      <c r="B163" s="298" t="s">
        <v>382</v>
      </c>
      <c r="C163" s="299" t="s">
        <v>383</v>
      </c>
      <c r="D163" s="298" t="s">
        <v>64</v>
      </c>
      <c r="E163" s="267">
        <v>13431632.140000001</v>
      </c>
      <c r="F163" s="267">
        <v>2197880.4700000002</v>
      </c>
      <c r="G163" s="267">
        <v>0</v>
      </c>
      <c r="H163" s="301" t="s">
        <v>64</v>
      </c>
      <c r="I163" s="267">
        <v>15629512.609999999</v>
      </c>
      <c r="J163" s="268">
        <v>219.45089999999999</v>
      </c>
    </row>
    <row r="164" spans="1:10">
      <c r="A164" s="266">
        <v>161</v>
      </c>
      <c r="B164" s="298" t="s">
        <v>384</v>
      </c>
      <c r="C164" s="299" t="s">
        <v>385</v>
      </c>
      <c r="D164" s="298" t="s">
        <v>64</v>
      </c>
      <c r="E164" s="267">
        <v>28013771.440000001</v>
      </c>
      <c r="F164" s="267">
        <v>233503115.53999999</v>
      </c>
      <c r="G164" s="267">
        <v>0</v>
      </c>
      <c r="H164" s="301" t="s">
        <v>64</v>
      </c>
      <c r="I164" s="267">
        <v>261516886.97999999</v>
      </c>
      <c r="J164" s="268">
        <v>371.74009999999998</v>
      </c>
    </row>
    <row r="165" spans="1:10">
      <c r="A165" s="266">
        <v>162</v>
      </c>
      <c r="B165" s="298" t="s">
        <v>386</v>
      </c>
      <c r="C165" s="299" t="s">
        <v>387</v>
      </c>
      <c r="D165" s="298" t="s">
        <v>64</v>
      </c>
      <c r="E165" s="267">
        <v>15720862.49</v>
      </c>
      <c r="F165" s="267">
        <v>1216364.55</v>
      </c>
      <c r="G165" s="267">
        <v>0</v>
      </c>
      <c r="H165" s="301" t="s">
        <v>64</v>
      </c>
      <c r="I165" s="267">
        <v>16937227.039999999</v>
      </c>
      <c r="J165" s="268">
        <v>74.878500000000003</v>
      </c>
    </row>
    <row r="166" spans="1:10">
      <c r="A166" s="266">
        <v>163</v>
      </c>
      <c r="B166" s="298" t="s">
        <v>388</v>
      </c>
      <c r="C166" s="299" t="s">
        <v>389</v>
      </c>
      <c r="D166" s="298" t="s">
        <v>64</v>
      </c>
      <c r="E166" s="267">
        <v>5549063.6699999999</v>
      </c>
      <c r="F166" s="267">
        <v>649504.06999999995</v>
      </c>
      <c r="G166" s="267">
        <v>0</v>
      </c>
      <c r="H166" s="301" t="s">
        <v>64</v>
      </c>
      <c r="I166" s="267">
        <v>6198567.7400000002</v>
      </c>
      <c r="J166" s="268"/>
    </row>
    <row r="167" spans="1:10">
      <c r="A167" s="266">
        <v>164</v>
      </c>
      <c r="B167" s="298" t="s">
        <v>390</v>
      </c>
      <c r="C167" s="299" t="s">
        <v>391</v>
      </c>
      <c r="D167" s="298" t="s">
        <v>64</v>
      </c>
      <c r="E167" s="267">
        <v>10122</v>
      </c>
      <c r="F167" s="267">
        <v>1680</v>
      </c>
      <c r="G167" s="267">
        <v>0</v>
      </c>
      <c r="H167" s="301" t="s">
        <v>64</v>
      </c>
      <c r="I167" s="267">
        <v>11802</v>
      </c>
      <c r="J167" s="268"/>
    </row>
    <row r="168" spans="1:10">
      <c r="A168" s="266">
        <v>165</v>
      </c>
      <c r="B168" s="298" t="s">
        <v>392</v>
      </c>
      <c r="C168" s="299" t="s">
        <v>393</v>
      </c>
      <c r="D168" s="298" t="s">
        <v>64</v>
      </c>
      <c r="E168" s="267">
        <v>3977391.87</v>
      </c>
      <c r="F168" s="267">
        <v>465543.8</v>
      </c>
      <c r="G168" s="267">
        <v>0</v>
      </c>
      <c r="H168" s="301" t="s">
        <v>64</v>
      </c>
      <c r="I168" s="267">
        <v>4442935.67</v>
      </c>
      <c r="J168" s="268"/>
    </row>
    <row r="169" spans="1:10">
      <c r="A169" s="266">
        <v>166</v>
      </c>
      <c r="B169" s="298" t="s">
        <v>394</v>
      </c>
      <c r="C169" s="299" t="s">
        <v>395</v>
      </c>
      <c r="D169" s="298" t="s">
        <v>64</v>
      </c>
      <c r="E169" s="267">
        <v>9000</v>
      </c>
      <c r="F169" s="267">
        <v>0</v>
      </c>
      <c r="G169" s="267">
        <v>0</v>
      </c>
      <c r="H169" s="301" t="s">
        <v>64</v>
      </c>
      <c r="I169" s="267">
        <v>9000</v>
      </c>
      <c r="J169" s="268"/>
    </row>
    <row r="170" spans="1:10">
      <c r="A170" s="266">
        <v>167</v>
      </c>
      <c r="B170" s="298" t="s">
        <v>396</v>
      </c>
      <c r="C170" s="299" t="s">
        <v>397</v>
      </c>
      <c r="D170" s="298" t="s">
        <v>64</v>
      </c>
      <c r="E170" s="267">
        <v>8401</v>
      </c>
      <c r="F170" s="267">
        <v>0</v>
      </c>
      <c r="G170" s="267">
        <v>0</v>
      </c>
      <c r="H170" s="301" t="s">
        <v>64</v>
      </c>
      <c r="I170" s="267">
        <v>8401</v>
      </c>
      <c r="J170" s="268">
        <v>3.2</v>
      </c>
    </row>
    <row r="171" spans="1:10">
      <c r="A171" s="266">
        <v>168</v>
      </c>
      <c r="B171" s="298" t="s">
        <v>398</v>
      </c>
      <c r="C171" s="299" t="s">
        <v>399</v>
      </c>
      <c r="D171" s="298" t="s">
        <v>64</v>
      </c>
      <c r="E171" s="267">
        <v>24296306.300000001</v>
      </c>
      <c r="F171" s="267">
        <v>0</v>
      </c>
      <c r="G171" s="267">
        <v>0</v>
      </c>
      <c r="H171" s="301" t="s">
        <v>64</v>
      </c>
      <c r="I171" s="267">
        <v>24296306.300000001</v>
      </c>
      <c r="J171" s="268"/>
    </row>
    <row r="172" spans="1:10">
      <c r="A172" s="266">
        <v>169</v>
      </c>
      <c r="B172" s="298" t="s">
        <v>400</v>
      </c>
      <c r="C172" s="299" t="s">
        <v>401</v>
      </c>
      <c r="D172" s="298" t="s">
        <v>64</v>
      </c>
      <c r="E172" s="267">
        <v>19997217.399999999</v>
      </c>
      <c r="F172" s="267">
        <v>2340624.38</v>
      </c>
      <c r="G172" s="267">
        <v>0</v>
      </c>
      <c r="H172" s="301" t="s">
        <v>64</v>
      </c>
      <c r="I172" s="267">
        <v>22337841.780000001</v>
      </c>
      <c r="J172" s="268"/>
    </row>
    <row r="173" spans="1:10">
      <c r="A173" s="266">
        <v>170</v>
      </c>
      <c r="B173" s="298" t="s">
        <v>402</v>
      </c>
      <c r="C173" s="299" t="s">
        <v>403</v>
      </c>
      <c r="D173" s="298" t="s">
        <v>64</v>
      </c>
      <c r="E173" s="267">
        <v>13992366.039999999</v>
      </c>
      <c r="F173" s="267">
        <v>1637771.51</v>
      </c>
      <c r="G173" s="267">
        <v>0</v>
      </c>
      <c r="H173" s="301" t="s">
        <v>64</v>
      </c>
      <c r="I173" s="267">
        <v>15630137.550000001</v>
      </c>
      <c r="J173" s="268"/>
    </row>
    <row r="174" spans="1:10">
      <c r="A174" s="266">
        <v>171</v>
      </c>
      <c r="B174" s="298" t="s">
        <v>404</v>
      </c>
      <c r="C174" s="299" t="s">
        <v>405</v>
      </c>
      <c r="D174" s="298" t="s">
        <v>64</v>
      </c>
      <c r="E174" s="267">
        <v>201853934.50999999</v>
      </c>
      <c r="F174" s="267">
        <v>37363849.030000001</v>
      </c>
      <c r="G174" s="267">
        <v>0</v>
      </c>
      <c r="H174" s="301" t="s">
        <v>64</v>
      </c>
      <c r="I174" s="267">
        <v>239217783.53999999</v>
      </c>
      <c r="J174" s="268">
        <v>423.51729999999998</v>
      </c>
    </row>
    <row r="175" spans="1:10">
      <c r="A175" s="266">
        <v>172</v>
      </c>
      <c r="B175" s="298" t="s">
        <v>406</v>
      </c>
      <c r="C175" s="299" t="s">
        <v>407</v>
      </c>
      <c r="D175" s="298" t="s">
        <v>64</v>
      </c>
      <c r="E175" s="267">
        <v>1362229.15</v>
      </c>
      <c r="F175" s="267">
        <v>11746987.779999999</v>
      </c>
      <c r="G175" s="267">
        <v>0</v>
      </c>
      <c r="H175" s="301" t="s">
        <v>64</v>
      </c>
      <c r="I175" s="267">
        <v>13109216.93</v>
      </c>
      <c r="J175" s="268">
        <v>11.186999999999999</v>
      </c>
    </row>
    <row r="176" spans="1:10">
      <c r="A176" s="266">
        <v>173</v>
      </c>
      <c r="B176" s="298" t="s">
        <v>408</v>
      </c>
      <c r="C176" s="299" t="s">
        <v>409</v>
      </c>
      <c r="D176" s="298" t="s">
        <v>64</v>
      </c>
      <c r="E176" s="267">
        <v>1266556.21</v>
      </c>
      <c r="F176" s="267">
        <v>148250.54999999999</v>
      </c>
      <c r="G176" s="267">
        <v>0</v>
      </c>
      <c r="H176" s="301" t="s">
        <v>64</v>
      </c>
      <c r="I176" s="267">
        <v>1414806.76</v>
      </c>
      <c r="J176" s="268">
        <v>5.1555</v>
      </c>
    </row>
    <row r="177" spans="1:10">
      <c r="A177" s="266">
        <v>174</v>
      </c>
      <c r="B177" s="298" t="s">
        <v>410</v>
      </c>
      <c r="C177" s="299" t="s">
        <v>411</v>
      </c>
      <c r="D177" s="298" t="s">
        <v>64</v>
      </c>
      <c r="E177" s="267">
        <v>3248831.39</v>
      </c>
      <c r="F177" s="267">
        <v>380267.61</v>
      </c>
      <c r="G177" s="267">
        <v>0</v>
      </c>
      <c r="H177" s="301" t="s">
        <v>64</v>
      </c>
      <c r="I177" s="267">
        <v>3629099</v>
      </c>
      <c r="J177" s="268"/>
    </row>
    <row r="178" spans="1:10">
      <c r="A178" s="266">
        <v>175</v>
      </c>
      <c r="B178" s="298" t="s">
        <v>412</v>
      </c>
      <c r="C178" s="299" t="s">
        <v>413</v>
      </c>
      <c r="D178" s="298" t="s">
        <v>64</v>
      </c>
      <c r="E178" s="267">
        <v>16655458.76</v>
      </c>
      <c r="F178" s="267">
        <v>1949480.97</v>
      </c>
      <c r="G178" s="267">
        <v>0</v>
      </c>
      <c r="H178" s="301" t="s">
        <v>64</v>
      </c>
      <c r="I178" s="267">
        <v>18604939.73</v>
      </c>
      <c r="J178" s="268"/>
    </row>
    <row r="179" spans="1:10">
      <c r="A179" s="266">
        <v>176</v>
      </c>
      <c r="B179" s="298" t="s">
        <v>414</v>
      </c>
      <c r="C179" s="299" t="s">
        <v>415</v>
      </c>
      <c r="D179" s="298" t="s">
        <v>64</v>
      </c>
      <c r="E179" s="267">
        <v>17326930.539999999</v>
      </c>
      <c r="F179" s="267">
        <v>1561599.11</v>
      </c>
      <c r="G179" s="267">
        <v>17487109.780000001</v>
      </c>
      <c r="H179" s="301" t="s">
        <v>64</v>
      </c>
      <c r="I179" s="267">
        <v>1401419.87</v>
      </c>
      <c r="J179" s="268"/>
    </row>
    <row r="180" spans="1:10">
      <c r="A180" s="266">
        <v>177</v>
      </c>
      <c r="B180" s="298" t="s">
        <v>416</v>
      </c>
      <c r="C180" s="299" t="s">
        <v>417</v>
      </c>
      <c r="D180" s="298" t="s">
        <v>64</v>
      </c>
      <c r="E180" s="267">
        <v>10123</v>
      </c>
      <c r="F180" s="267">
        <v>2896.78</v>
      </c>
      <c r="G180" s="267">
        <v>0</v>
      </c>
      <c r="H180" s="301" t="s">
        <v>64</v>
      </c>
      <c r="I180" s="267">
        <v>13019.78</v>
      </c>
      <c r="J180" s="268"/>
    </row>
    <row r="181" spans="1:10">
      <c r="A181" s="266">
        <v>178</v>
      </c>
      <c r="B181" s="298" t="s">
        <v>418</v>
      </c>
      <c r="C181" s="299" t="s">
        <v>419</v>
      </c>
      <c r="D181" s="298" t="s">
        <v>64</v>
      </c>
      <c r="E181" s="267">
        <v>11980</v>
      </c>
      <c r="F181" s="267">
        <v>861.28</v>
      </c>
      <c r="G181" s="267">
        <v>0</v>
      </c>
      <c r="H181" s="301" t="s">
        <v>64</v>
      </c>
      <c r="I181" s="267">
        <v>12841.28</v>
      </c>
      <c r="J181" s="268"/>
    </row>
    <row r="182" spans="1:10">
      <c r="A182" s="266">
        <v>179</v>
      </c>
      <c r="B182" s="298" t="s">
        <v>420</v>
      </c>
      <c r="C182" s="299" t="s">
        <v>421</v>
      </c>
      <c r="D182" s="298" t="s">
        <v>64</v>
      </c>
      <c r="E182" s="267">
        <v>2240732.48</v>
      </c>
      <c r="F182" s="267">
        <v>262922.64</v>
      </c>
      <c r="G182" s="267">
        <v>0</v>
      </c>
      <c r="H182" s="301" t="s">
        <v>64</v>
      </c>
      <c r="I182" s="267">
        <v>2503655.12</v>
      </c>
      <c r="J182" s="268">
        <v>18.5061</v>
      </c>
    </row>
    <row r="183" spans="1:10">
      <c r="A183" s="266">
        <v>180</v>
      </c>
      <c r="B183" s="298" t="s">
        <v>422</v>
      </c>
      <c r="C183" s="299" t="s">
        <v>423</v>
      </c>
      <c r="D183" s="298" t="s">
        <v>64</v>
      </c>
      <c r="E183" s="267">
        <v>3251688.75</v>
      </c>
      <c r="F183" s="267">
        <v>372919.93</v>
      </c>
      <c r="G183" s="267">
        <v>0</v>
      </c>
      <c r="H183" s="301" t="s">
        <v>64</v>
      </c>
      <c r="I183" s="267">
        <v>3624608.68</v>
      </c>
      <c r="J183" s="268">
        <v>198.2089</v>
      </c>
    </row>
    <row r="184" spans="1:10">
      <c r="A184" s="266">
        <v>181</v>
      </c>
      <c r="B184" s="298" t="s">
        <v>424</v>
      </c>
      <c r="C184" s="299" t="s">
        <v>425</v>
      </c>
      <c r="D184" s="298" t="s">
        <v>64</v>
      </c>
      <c r="E184" s="267">
        <v>547603.43999999994</v>
      </c>
      <c r="F184" s="267">
        <v>69495.61</v>
      </c>
      <c r="G184" s="267">
        <v>0</v>
      </c>
      <c r="H184" s="301" t="s">
        <v>64</v>
      </c>
      <c r="I184" s="267">
        <v>617099.05000000005</v>
      </c>
      <c r="J184" s="268">
        <v>12.9514</v>
      </c>
    </row>
    <row r="185" spans="1:10">
      <c r="A185" s="266">
        <v>182</v>
      </c>
      <c r="B185" s="298" t="s">
        <v>426</v>
      </c>
      <c r="C185" s="299" t="s">
        <v>427</v>
      </c>
      <c r="D185" s="298" t="s">
        <v>64</v>
      </c>
      <c r="E185" s="267">
        <v>506724.7</v>
      </c>
      <c r="F185" s="267">
        <v>2430777.66</v>
      </c>
      <c r="G185" s="267">
        <v>0</v>
      </c>
      <c r="H185" s="301" t="s">
        <v>64</v>
      </c>
      <c r="I185" s="267">
        <v>2937502.36</v>
      </c>
      <c r="J185" s="268">
        <v>4.2072000000000003</v>
      </c>
    </row>
    <row r="186" spans="1:10">
      <c r="A186" s="266">
        <v>183</v>
      </c>
      <c r="B186" s="298" t="s">
        <v>428</v>
      </c>
      <c r="C186" s="299" t="s">
        <v>429</v>
      </c>
      <c r="D186" s="298" t="s">
        <v>64</v>
      </c>
      <c r="E186" s="267">
        <v>90</v>
      </c>
      <c r="F186" s="267">
        <v>132</v>
      </c>
      <c r="G186" s="267">
        <v>0</v>
      </c>
      <c r="H186" s="301" t="s">
        <v>64</v>
      </c>
      <c r="I186" s="267">
        <v>222</v>
      </c>
      <c r="J186" s="268"/>
    </row>
    <row r="187" spans="1:10">
      <c r="A187" s="266">
        <v>184</v>
      </c>
      <c r="B187" s="298" t="s">
        <v>430</v>
      </c>
      <c r="C187" s="299" t="s">
        <v>431</v>
      </c>
      <c r="D187" s="298" t="s">
        <v>64</v>
      </c>
      <c r="E187" s="267">
        <v>203745.47</v>
      </c>
      <c r="F187" s="267">
        <v>23867.9</v>
      </c>
      <c r="G187" s="267">
        <v>0</v>
      </c>
      <c r="H187" s="301" t="s">
        <v>64</v>
      </c>
      <c r="I187" s="267">
        <v>227613.37</v>
      </c>
      <c r="J187" s="268"/>
    </row>
    <row r="188" spans="1:10">
      <c r="A188" s="266">
        <v>185</v>
      </c>
      <c r="B188" s="298" t="s">
        <v>432</v>
      </c>
      <c r="C188" s="299" t="s">
        <v>433</v>
      </c>
      <c r="D188" s="298" t="s">
        <v>64</v>
      </c>
      <c r="E188" s="267">
        <v>611707.68000000005</v>
      </c>
      <c r="F188" s="267">
        <v>71598.850000000006</v>
      </c>
      <c r="G188" s="267">
        <v>0</v>
      </c>
      <c r="H188" s="301" t="s">
        <v>64</v>
      </c>
      <c r="I188" s="267">
        <v>683306.53</v>
      </c>
      <c r="J188" s="268">
        <v>5.6165799999999999</v>
      </c>
    </row>
    <row r="189" spans="1:10">
      <c r="A189" s="266">
        <v>186</v>
      </c>
      <c r="B189" s="298" t="s">
        <v>434</v>
      </c>
      <c r="C189" s="299" t="s">
        <v>435</v>
      </c>
      <c r="D189" s="298" t="s">
        <v>64</v>
      </c>
      <c r="E189" s="267">
        <v>191452.39</v>
      </c>
      <c r="F189" s="267">
        <v>24776.6</v>
      </c>
      <c r="G189" s="267">
        <v>0</v>
      </c>
      <c r="H189" s="301" t="s">
        <v>64</v>
      </c>
      <c r="I189" s="267">
        <v>216228.99</v>
      </c>
      <c r="J189" s="268"/>
    </row>
    <row r="190" spans="1:10">
      <c r="A190" s="266">
        <v>187</v>
      </c>
      <c r="B190" s="298" t="s">
        <v>436</v>
      </c>
      <c r="C190" s="299" t="s">
        <v>437</v>
      </c>
      <c r="D190" s="298" t="s">
        <v>64</v>
      </c>
      <c r="E190" s="267">
        <v>628354.06000000006</v>
      </c>
      <c r="F190" s="267">
        <v>73551.66</v>
      </c>
      <c r="G190" s="267">
        <v>0</v>
      </c>
      <c r="H190" s="301" t="s">
        <v>64</v>
      </c>
      <c r="I190" s="267">
        <v>701905.72</v>
      </c>
      <c r="J190" s="268"/>
    </row>
    <row r="191" spans="1:10">
      <c r="A191" s="266">
        <v>188</v>
      </c>
      <c r="B191" s="298" t="s">
        <v>438</v>
      </c>
      <c r="C191" s="299" t="s">
        <v>439</v>
      </c>
      <c r="D191" s="298" t="s">
        <v>64</v>
      </c>
      <c r="E191" s="267">
        <v>5639034.4100000001</v>
      </c>
      <c r="F191" s="267">
        <v>1619619.57</v>
      </c>
      <c r="G191" s="267">
        <v>0</v>
      </c>
      <c r="H191" s="301" t="s">
        <v>64</v>
      </c>
      <c r="I191" s="267">
        <v>7258653.9800000004</v>
      </c>
      <c r="J191" s="268"/>
    </row>
    <row r="192" spans="1:10">
      <c r="A192" s="266">
        <v>189</v>
      </c>
      <c r="B192" s="298" t="s">
        <v>440</v>
      </c>
      <c r="C192" s="299" t="s">
        <v>441</v>
      </c>
      <c r="D192" s="298" t="s">
        <v>64</v>
      </c>
      <c r="E192" s="267">
        <v>38250861.479999997</v>
      </c>
      <c r="F192" s="267">
        <v>11545953.91</v>
      </c>
      <c r="G192" s="267">
        <v>0</v>
      </c>
      <c r="H192" s="301" t="s">
        <v>64</v>
      </c>
      <c r="I192" s="267">
        <v>49796815.390000001</v>
      </c>
      <c r="J192" s="268">
        <v>352.45949999999999</v>
      </c>
    </row>
    <row r="193" spans="1:10">
      <c r="A193" s="266">
        <v>190</v>
      </c>
      <c r="B193" s="298" t="s">
        <v>442</v>
      </c>
      <c r="C193" s="299" t="s">
        <v>443</v>
      </c>
      <c r="D193" s="298" t="s">
        <v>64</v>
      </c>
      <c r="E193" s="267">
        <v>648455.62</v>
      </c>
      <c r="F193" s="267">
        <v>75900.11</v>
      </c>
      <c r="G193" s="267">
        <v>0</v>
      </c>
      <c r="H193" s="301" t="s">
        <v>64</v>
      </c>
      <c r="I193" s="267">
        <v>724355.73</v>
      </c>
      <c r="J193" s="268"/>
    </row>
    <row r="194" spans="1:10">
      <c r="A194" s="266">
        <v>191</v>
      </c>
      <c r="B194" s="298" t="s">
        <v>444</v>
      </c>
      <c r="C194" s="299" t="s">
        <v>445</v>
      </c>
      <c r="D194" s="298" t="s">
        <v>64</v>
      </c>
      <c r="E194" s="267">
        <v>2382171.85</v>
      </c>
      <c r="F194" s="267">
        <v>292106</v>
      </c>
      <c r="G194" s="267">
        <v>2445171.85</v>
      </c>
      <c r="H194" s="301" t="s">
        <v>64</v>
      </c>
      <c r="I194" s="267">
        <v>229106</v>
      </c>
      <c r="J194" s="268"/>
    </row>
    <row r="195" spans="1:10">
      <c r="A195" s="266">
        <v>192</v>
      </c>
      <c r="B195" s="298" t="s">
        <v>446</v>
      </c>
      <c r="C195" s="299" t="s">
        <v>447</v>
      </c>
      <c r="D195" s="298" t="s">
        <v>64</v>
      </c>
      <c r="E195" s="267">
        <v>4922271.0199999996</v>
      </c>
      <c r="F195" s="267">
        <v>578462.54</v>
      </c>
      <c r="G195" s="267">
        <v>0</v>
      </c>
      <c r="H195" s="301" t="s">
        <v>64</v>
      </c>
      <c r="I195" s="267">
        <v>5500733.5599999996</v>
      </c>
      <c r="J195" s="268"/>
    </row>
    <row r="196" spans="1:10">
      <c r="A196" s="266">
        <v>193</v>
      </c>
      <c r="B196" s="298" t="s">
        <v>448</v>
      </c>
      <c r="C196" s="299" t="s">
        <v>449</v>
      </c>
      <c r="D196" s="298" t="s">
        <v>64</v>
      </c>
      <c r="E196" s="267">
        <v>10950</v>
      </c>
      <c r="F196" s="267">
        <v>1063.45</v>
      </c>
      <c r="G196" s="267">
        <v>0</v>
      </c>
      <c r="H196" s="301" t="s">
        <v>64</v>
      </c>
      <c r="I196" s="267">
        <v>12013.45</v>
      </c>
      <c r="J196" s="268"/>
    </row>
    <row r="197" spans="1:10">
      <c r="A197" s="266">
        <v>194</v>
      </c>
      <c r="B197" s="298" t="s">
        <v>450</v>
      </c>
      <c r="C197" s="299" t="s">
        <v>451</v>
      </c>
      <c r="D197" s="298" t="s">
        <v>64</v>
      </c>
      <c r="E197" s="267">
        <v>148663691.22</v>
      </c>
      <c r="F197" s="267">
        <v>88245</v>
      </c>
      <c r="G197" s="267">
        <v>148668971.22</v>
      </c>
      <c r="H197" s="301" t="s">
        <v>64</v>
      </c>
      <c r="I197" s="267">
        <v>82965</v>
      </c>
      <c r="J197" s="268">
        <v>161.17349999999999</v>
      </c>
    </row>
    <row r="198" spans="1:10">
      <c r="A198" s="266">
        <v>195</v>
      </c>
      <c r="B198" s="298" t="s">
        <v>452</v>
      </c>
      <c r="C198" s="299" t="s">
        <v>453</v>
      </c>
      <c r="D198" s="298" t="s">
        <v>64</v>
      </c>
      <c r="E198" s="267">
        <v>17589251.059999999</v>
      </c>
      <c r="F198" s="267">
        <v>2071641.21</v>
      </c>
      <c r="G198" s="267">
        <v>0</v>
      </c>
      <c r="H198" s="301" t="s">
        <v>64</v>
      </c>
      <c r="I198" s="267">
        <v>19660892.27</v>
      </c>
      <c r="J198" s="268">
        <v>33.886499999999998</v>
      </c>
    </row>
    <row r="199" spans="1:10">
      <c r="A199" s="266">
        <v>196</v>
      </c>
      <c r="B199" s="298" t="s">
        <v>454</v>
      </c>
      <c r="C199" s="299" t="s">
        <v>455</v>
      </c>
      <c r="D199" s="298" t="s">
        <v>64</v>
      </c>
      <c r="E199" s="267">
        <v>33293497.23</v>
      </c>
      <c r="F199" s="267">
        <v>13508658.880000001</v>
      </c>
      <c r="G199" s="267">
        <v>0</v>
      </c>
      <c r="H199" s="301" t="s">
        <v>64</v>
      </c>
      <c r="I199" s="267">
        <v>46802156.109999999</v>
      </c>
      <c r="J199" s="268"/>
    </row>
    <row r="200" spans="1:10">
      <c r="A200" s="266">
        <v>197</v>
      </c>
      <c r="B200" s="298" t="s">
        <v>456</v>
      </c>
      <c r="C200" s="299" t="s">
        <v>457</v>
      </c>
      <c r="D200" s="298" t="s">
        <v>64</v>
      </c>
      <c r="E200" s="267">
        <v>1012310.93</v>
      </c>
      <c r="F200" s="267">
        <v>56002312.020000003</v>
      </c>
      <c r="G200" s="267">
        <v>0</v>
      </c>
      <c r="H200" s="301" t="s">
        <v>64</v>
      </c>
      <c r="I200" s="267">
        <v>57014622.950000003</v>
      </c>
      <c r="J200" s="268">
        <v>11.45</v>
      </c>
    </row>
    <row r="201" spans="1:10">
      <c r="A201" s="266">
        <v>198</v>
      </c>
      <c r="B201" s="298" t="s">
        <v>458</v>
      </c>
      <c r="C201" s="299" t="s">
        <v>459</v>
      </c>
      <c r="D201" s="298" t="s">
        <v>64</v>
      </c>
      <c r="E201" s="267">
        <v>1895551.26</v>
      </c>
      <c r="F201" s="267">
        <v>221869.56</v>
      </c>
      <c r="G201" s="267">
        <v>0</v>
      </c>
      <c r="H201" s="301" t="s">
        <v>64</v>
      </c>
      <c r="I201" s="267">
        <v>2117420.8199999998</v>
      </c>
      <c r="J201" s="268"/>
    </row>
    <row r="202" spans="1:10">
      <c r="A202" s="266">
        <v>199</v>
      </c>
      <c r="B202" s="298" t="s">
        <v>460</v>
      </c>
      <c r="C202" s="299" t="s">
        <v>461</v>
      </c>
      <c r="D202" s="298" t="s">
        <v>64</v>
      </c>
      <c r="E202" s="267">
        <v>538390.93999999994</v>
      </c>
      <c r="F202" s="267">
        <v>200</v>
      </c>
      <c r="G202" s="267">
        <v>0</v>
      </c>
      <c r="H202" s="301" t="s">
        <v>64</v>
      </c>
      <c r="I202" s="267">
        <v>538590.93999999994</v>
      </c>
      <c r="J202" s="268">
        <v>3.11</v>
      </c>
    </row>
    <row r="203" spans="1:10">
      <c r="A203" s="266">
        <v>200</v>
      </c>
      <c r="B203" s="298" t="s">
        <v>462</v>
      </c>
      <c r="C203" s="299" t="s">
        <v>463</v>
      </c>
      <c r="D203" s="298" t="s">
        <v>64</v>
      </c>
      <c r="E203" s="267">
        <v>7449079.9199999999</v>
      </c>
      <c r="F203" s="267">
        <v>582043.06000000006</v>
      </c>
      <c r="G203" s="267">
        <v>0</v>
      </c>
      <c r="H203" s="301" t="s">
        <v>64</v>
      </c>
      <c r="I203" s="267">
        <v>8031122.9800000004</v>
      </c>
      <c r="J203" s="268">
        <v>14.2</v>
      </c>
    </row>
    <row r="204" spans="1:10">
      <c r="A204" s="266">
        <v>201</v>
      </c>
      <c r="B204" s="298" t="s">
        <v>464</v>
      </c>
      <c r="C204" s="299" t="s">
        <v>465</v>
      </c>
      <c r="D204" s="298" t="s">
        <v>64</v>
      </c>
      <c r="E204" s="267">
        <v>902811.34</v>
      </c>
      <c r="F204" s="267">
        <v>105671.79</v>
      </c>
      <c r="G204" s="267">
        <v>0</v>
      </c>
      <c r="H204" s="301" t="s">
        <v>64</v>
      </c>
      <c r="I204" s="267">
        <v>1008483.13</v>
      </c>
      <c r="J204" s="268"/>
    </row>
    <row r="205" spans="1:10">
      <c r="A205" s="266">
        <v>202</v>
      </c>
      <c r="B205" s="298" t="s">
        <v>466</v>
      </c>
      <c r="C205" s="299" t="s">
        <v>467</v>
      </c>
      <c r="D205" s="298" t="s">
        <v>64</v>
      </c>
      <c r="E205" s="267">
        <v>13825084.880000001</v>
      </c>
      <c r="F205" s="267">
        <v>3795</v>
      </c>
      <c r="G205" s="267">
        <v>0</v>
      </c>
      <c r="H205" s="301" t="s">
        <v>64</v>
      </c>
      <c r="I205" s="267">
        <v>13828879.880000001</v>
      </c>
      <c r="J205" s="268">
        <v>179</v>
      </c>
    </row>
    <row r="206" spans="1:10">
      <c r="A206" s="266">
        <v>203</v>
      </c>
      <c r="B206" s="298" t="s">
        <v>468</v>
      </c>
      <c r="C206" s="299" t="s">
        <v>469</v>
      </c>
      <c r="D206" s="298" t="s">
        <v>64</v>
      </c>
      <c r="E206" s="267">
        <v>9820373</v>
      </c>
      <c r="F206" s="267">
        <v>420</v>
      </c>
      <c r="G206" s="267">
        <v>0</v>
      </c>
      <c r="H206" s="301" t="s">
        <v>64</v>
      </c>
      <c r="I206" s="267">
        <v>9820793</v>
      </c>
      <c r="J206" s="268">
        <v>146.28</v>
      </c>
    </row>
    <row r="207" spans="1:10">
      <c r="A207" s="266">
        <v>204</v>
      </c>
      <c r="B207" s="298" t="s">
        <v>470</v>
      </c>
      <c r="C207" s="299" t="s">
        <v>471</v>
      </c>
      <c r="D207" s="298" t="s">
        <v>64</v>
      </c>
      <c r="E207" s="267">
        <v>1701660.81</v>
      </c>
      <c r="F207" s="267">
        <v>199175.17</v>
      </c>
      <c r="G207" s="267">
        <v>0</v>
      </c>
      <c r="H207" s="301" t="s">
        <v>64</v>
      </c>
      <c r="I207" s="267">
        <v>1900835.98</v>
      </c>
      <c r="J207" s="268"/>
    </row>
    <row r="208" spans="1:10">
      <c r="A208" s="266">
        <v>205</v>
      </c>
      <c r="B208" s="298" t="s">
        <v>472</v>
      </c>
      <c r="C208" s="299" t="s">
        <v>473</v>
      </c>
      <c r="D208" s="298" t="s">
        <v>64</v>
      </c>
      <c r="E208" s="267">
        <v>38172369.490000002</v>
      </c>
      <c r="F208" s="267">
        <v>38480318.619999997</v>
      </c>
      <c r="G208" s="267">
        <v>0</v>
      </c>
      <c r="H208" s="301" t="s">
        <v>64</v>
      </c>
      <c r="I208" s="267">
        <v>76652688.109999999</v>
      </c>
      <c r="J208" s="268">
        <v>371.66550000000001</v>
      </c>
    </row>
    <row r="209" spans="1:10">
      <c r="A209" s="266">
        <v>206</v>
      </c>
      <c r="B209" s="298" t="s">
        <v>474</v>
      </c>
      <c r="C209" s="299" t="s">
        <v>475</v>
      </c>
      <c r="D209" s="298" t="s">
        <v>64</v>
      </c>
      <c r="E209" s="267">
        <v>6456637.1299999999</v>
      </c>
      <c r="F209" s="267">
        <v>760074.97</v>
      </c>
      <c r="G209" s="267">
        <v>0</v>
      </c>
      <c r="H209" s="301" t="s">
        <v>64</v>
      </c>
      <c r="I209" s="267">
        <v>7216712.0999999996</v>
      </c>
      <c r="J209" s="268">
        <v>70.334999999999994</v>
      </c>
    </row>
    <row r="210" spans="1:10">
      <c r="A210" s="266">
        <v>207</v>
      </c>
      <c r="B210" s="298" t="s">
        <v>476</v>
      </c>
      <c r="C210" s="299" t="s">
        <v>477</v>
      </c>
      <c r="D210" s="298" t="s">
        <v>64</v>
      </c>
      <c r="E210" s="267">
        <v>1139013.6000000001</v>
      </c>
      <c r="F210" s="267">
        <v>0</v>
      </c>
      <c r="G210" s="267">
        <v>0</v>
      </c>
      <c r="H210" s="301" t="s">
        <v>64</v>
      </c>
      <c r="I210" s="267">
        <v>1139013.6000000001</v>
      </c>
      <c r="J210" s="268">
        <v>46.93</v>
      </c>
    </row>
    <row r="211" spans="1:10">
      <c r="A211" s="266">
        <v>208</v>
      </c>
      <c r="B211" s="298" t="s">
        <v>478</v>
      </c>
      <c r="C211" s="299" t="s">
        <v>479</v>
      </c>
      <c r="D211" s="298" t="s">
        <v>64</v>
      </c>
      <c r="E211" s="267">
        <v>904724.5</v>
      </c>
      <c r="F211" s="267">
        <v>400</v>
      </c>
      <c r="G211" s="267">
        <v>0</v>
      </c>
      <c r="H211" s="301" t="s">
        <v>64</v>
      </c>
      <c r="I211" s="267">
        <v>905124.5</v>
      </c>
      <c r="J211" s="268">
        <v>33.58</v>
      </c>
    </row>
    <row r="212" spans="1:10">
      <c r="A212" s="266">
        <v>209</v>
      </c>
      <c r="B212" s="298" t="s">
        <v>480</v>
      </c>
      <c r="C212" s="299" t="s">
        <v>481</v>
      </c>
      <c r="D212" s="298" t="s">
        <v>64</v>
      </c>
      <c r="E212" s="267">
        <v>36117765.219999999</v>
      </c>
      <c r="F212" s="267">
        <v>4561695.95</v>
      </c>
      <c r="G212" s="267">
        <v>0</v>
      </c>
      <c r="H212" s="301" t="s">
        <v>64</v>
      </c>
      <c r="I212" s="267">
        <v>40679461.170000002</v>
      </c>
      <c r="J212" s="268">
        <v>176.2653</v>
      </c>
    </row>
    <row r="213" spans="1:10">
      <c r="A213" s="266">
        <v>210</v>
      </c>
      <c r="B213" s="298" t="s">
        <v>482</v>
      </c>
      <c r="C213" s="299" t="s">
        <v>483</v>
      </c>
      <c r="D213" s="298" t="s">
        <v>64</v>
      </c>
      <c r="E213" s="267">
        <v>47677.599999999999</v>
      </c>
      <c r="F213" s="267">
        <v>6579.2</v>
      </c>
      <c r="G213" s="267">
        <v>0</v>
      </c>
      <c r="H213" s="301" t="s">
        <v>64</v>
      </c>
      <c r="I213" s="267">
        <v>54256.800000000003</v>
      </c>
      <c r="J213" s="268"/>
    </row>
    <row r="214" spans="1:10">
      <c r="A214" s="266">
        <v>211</v>
      </c>
      <c r="B214" s="298" t="s">
        <v>484</v>
      </c>
      <c r="C214" s="299" t="s">
        <v>485</v>
      </c>
      <c r="D214" s="298" t="s">
        <v>64</v>
      </c>
      <c r="E214" s="267">
        <v>58555.5</v>
      </c>
      <c r="F214" s="267">
        <v>5686.81</v>
      </c>
      <c r="G214" s="267">
        <v>0</v>
      </c>
      <c r="H214" s="301" t="s">
        <v>64</v>
      </c>
      <c r="I214" s="267">
        <v>64242.31</v>
      </c>
      <c r="J214" s="268"/>
    </row>
    <row r="215" spans="1:10">
      <c r="A215" s="266">
        <v>212</v>
      </c>
      <c r="B215" s="298" t="s">
        <v>486</v>
      </c>
      <c r="C215" s="299" t="s">
        <v>487</v>
      </c>
      <c r="D215" s="298" t="s">
        <v>64</v>
      </c>
      <c r="E215" s="267">
        <v>58555.5</v>
      </c>
      <c r="F215" s="267">
        <v>5686.85</v>
      </c>
      <c r="G215" s="267">
        <v>0</v>
      </c>
      <c r="H215" s="301" t="s">
        <v>64</v>
      </c>
      <c r="I215" s="267">
        <v>64242.35</v>
      </c>
      <c r="J215" s="268"/>
    </row>
    <row r="216" spans="1:10">
      <c r="A216" s="266">
        <v>213</v>
      </c>
      <c r="B216" s="298" t="s">
        <v>488</v>
      </c>
      <c r="C216" s="299" t="s">
        <v>489</v>
      </c>
      <c r="D216" s="298" t="s">
        <v>64</v>
      </c>
      <c r="E216" s="267">
        <v>31506534.82</v>
      </c>
      <c r="F216" s="267">
        <v>20000460</v>
      </c>
      <c r="G216" s="267">
        <v>0</v>
      </c>
      <c r="H216" s="301" t="s">
        <v>64</v>
      </c>
      <c r="I216" s="267">
        <v>51506994.82</v>
      </c>
      <c r="J216" s="268">
        <v>67</v>
      </c>
    </row>
    <row r="217" spans="1:10">
      <c r="A217" s="266">
        <v>214</v>
      </c>
      <c r="B217" s="298" t="s">
        <v>490</v>
      </c>
      <c r="C217" s="299" t="s">
        <v>491</v>
      </c>
      <c r="D217" s="298" t="s">
        <v>64</v>
      </c>
      <c r="E217" s="267">
        <v>1214095</v>
      </c>
      <c r="F217" s="267">
        <v>0</v>
      </c>
      <c r="G217" s="267">
        <v>0</v>
      </c>
      <c r="H217" s="301" t="s">
        <v>64</v>
      </c>
      <c r="I217" s="267">
        <v>1214095</v>
      </c>
      <c r="J217" s="268">
        <v>53.2</v>
      </c>
    </row>
    <row r="218" spans="1:10">
      <c r="A218" s="266">
        <v>215</v>
      </c>
      <c r="B218" s="298" t="s">
        <v>492</v>
      </c>
      <c r="C218" s="299" t="s">
        <v>493</v>
      </c>
      <c r="D218" s="298" t="s">
        <v>64</v>
      </c>
      <c r="E218" s="267">
        <v>147357.03</v>
      </c>
      <c r="F218" s="267">
        <v>17247.79</v>
      </c>
      <c r="G218" s="267">
        <v>0</v>
      </c>
      <c r="H218" s="301" t="s">
        <v>64</v>
      </c>
      <c r="I218" s="267">
        <v>164604.82</v>
      </c>
      <c r="J218" s="268">
        <v>0.74099999999999999</v>
      </c>
    </row>
    <row r="219" spans="1:10">
      <c r="A219" s="266">
        <v>216</v>
      </c>
      <c r="B219" s="298" t="s">
        <v>494</v>
      </c>
      <c r="C219" s="299" t="s">
        <v>495</v>
      </c>
      <c r="D219" s="298" t="s">
        <v>64</v>
      </c>
      <c r="E219" s="267">
        <v>17460</v>
      </c>
      <c r="F219" s="267">
        <v>1695.68</v>
      </c>
      <c r="G219" s="267">
        <v>0</v>
      </c>
      <c r="H219" s="301" t="s">
        <v>64</v>
      </c>
      <c r="I219" s="267">
        <v>19155.68</v>
      </c>
      <c r="J219" s="268"/>
    </row>
    <row r="220" spans="1:10">
      <c r="A220" s="266">
        <v>217</v>
      </c>
      <c r="B220" s="298" t="s">
        <v>496</v>
      </c>
      <c r="C220" s="299" t="s">
        <v>497</v>
      </c>
      <c r="D220" s="298" t="s">
        <v>64</v>
      </c>
      <c r="E220" s="267">
        <v>7780</v>
      </c>
      <c r="F220" s="267">
        <v>0</v>
      </c>
      <c r="G220" s="267">
        <v>0</v>
      </c>
      <c r="H220" s="301" t="s">
        <v>64</v>
      </c>
      <c r="I220" s="267">
        <v>7780</v>
      </c>
      <c r="J220" s="268"/>
    </row>
    <row r="221" spans="1:10">
      <c r="A221" s="266">
        <v>218</v>
      </c>
      <c r="B221" s="298" t="s">
        <v>498</v>
      </c>
      <c r="C221" s="299" t="s">
        <v>499</v>
      </c>
      <c r="D221" s="298" t="s">
        <v>64</v>
      </c>
      <c r="E221" s="267">
        <v>885167.24</v>
      </c>
      <c r="F221" s="267">
        <v>103606.63</v>
      </c>
      <c r="G221" s="267">
        <v>0</v>
      </c>
      <c r="H221" s="301" t="s">
        <v>64</v>
      </c>
      <c r="I221" s="267">
        <v>988773.87</v>
      </c>
      <c r="J221" s="268"/>
    </row>
    <row r="222" spans="1:10">
      <c r="A222" s="266">
        <v>219</v>
      </c>
      <c r="B222" s="298" t="s">
        <v>500</v>
      </c>
      <c r="C222" s="299" t="s">
        <v>501</v>
      </c>
      <c r="D222" s="298" t="s">
        <v>64</v>
      </c>
      <c r="E222" s="267">
        <v>2478158.85</v>
      </c>
      <c r="F222" s="267">
        <v>1050</v>
      </c>
      <c r="G222" s="267">
        <v>0</v>
      </c>
      <c r="H222" s="301" t="s">
        <v>64</v>
      </c>
      <c r="I222" s="267">
        <v>2479208.85</v>
      </c>
      <c r="J222" s="268">
        <v>30.740400000000001</v>
      </c>
    </row>
    <row r="223" spans="1:10">
      <c r="A223" s="266">
        <v>220</v>
      </c>
      <c r="B223" s="298" t="s">
        <v>502</v>
      </c>
      <c r="C223" s="299" t="s">
        <v>503</v>
      </c>
      <c r="D223" s="298" t="s">
        <v>64</v>
      </c>
      <c r="E223" s="267">
        <v>2445825.2000000002</v>
      </c>
      <c r="F223" s="267">
        <v>106285736</v>
      </c>
      <c r="G223" s="267">
        <v>0</v>
      </c>
      <c r="H223" s="301" t="s">
        <v>64</v>
      </c>
      <c r="I223" s="267">
        <v>108731561.2</v>
      </c>
      <c r="J223" s="268">
        <v>56.4</v>
      </c>
    </row>
    <row r="224" spans="1:10">
      <c r="A224" s="266">
        <v>221</v>
      </c>
      <c r="B224" s="298" t="s">
        <v>504</v>
      </c>
      <c r="C224" s="299" t="s">
        <v>505</v>
      </c>
      <c r="D224" s="298" t="s">
        <v>64</v>
      </c>
      <c r="E224" s="267">
        <v>455783.81</v>
      </c>
      <c r="F224" s="267">
        <v>53348.35</v>
      </c>
      <c r="G224" s="267">
        <v>0</v>
      </c>
      <c r="H224" s="301" t="s">
        <v>64</v>
      </c>
      <c r="I224" s="267">
        <v>509132.16</v>
      </c>
      <c r="J224" s="268"/>
    </row>
    <row r="225" spans="1:10">
      <c r="A225" s="266">
        <v>222</v>
      </c>
      <c r="B225" s="298" t="s">
        <v>506</v>
      </c>
      <c r="C225" s="299" t="s">
        <v>507</v>
      </c>
      <c r="D225" s="298" t="s">
        <v>64</v>
      </c>
      <c r="E225" s="267">
        <v>36078657.93</v>
      </c>
      <c r="F225" s="267">
        <v>17962659.350000001</v>
      </c>
      <c r="G225" s="267">
        <v>0</v>
      </c>
      <c r="H225" s="301" t="s">
        <v>64</v>
      </c>
      <c r="I225" s="267">
        <v>54041317.280000001</v>
      </c>
      <c r="J225" s="268">
        <v>43.31</v>
      </c>
    </row>
    <row r="226" spans="1:10" ht="28.5">
      <c r="A226" s="266">
        <v>223</v>
      </c>
      <c r="B226" s="298" t="s">
        <v>508</v>
      </c>
      <c r="C226" s="299" t="s">
        <v>509</v>
      </c>
      <c r="D226" s="298" t="s">
        <v>64</v>
      </c>
      <c r="E226" s="267">
        <v>286913.90000000002</v>
      </c>
      <c r="F226" s="267">
        <v>413</v>
      </c>
      <c r="G226" s="267">
        <v>0</v>
      </c>
      <c r="H226" s="301" t="s">
        <v>64</v>
      </c>
      <c r="I226" s="267">
        <v>287326.90000000002</v>
      </c>
      <c r="J226" s="268"/>
    </row>
    <row r="227" spans="1:10">
      <c r="A227" s="266">
        <v>224</v>
      </c>
      <c r="B227" s="298" t="s">
        <v>510</v>
      </c>
      <c r="C227" s="299" t="s">
        <v>511</v>
      </c>
      <c r="D227" s="298" t="s">
        <v>64</v>
      </c>
      <c r="E227" s="267">
        <v>19038666.289999999</v>
      </c>
      <c r="F227" s="267">
        <v>7618575.1699999999</v>
      </c>
      <c r="G227" s="267">
        <v>0</v>
      </c>
      <c r="H227" s="301" t="s">
        <v>64</v>
      </c>
      <c r="I227" s="267">
        <v>26657241.460000001</v>
      </c>
      <c r="J227" s="268"/>
    </row>
    <row r="228" spans="1:10">
      <c r="A228" s="266">
        <v>225</v>
      </c>
      <c r="B228" s="298" t="s">
        <v>512</v>
      </c>
      <c r="C228" s="299" t="s">
        <v>513</v>
      </c>
      <c r="D228" s="298" t="s">
        <v>64</v>
      </c>
      <c r="E228" s="267">
        <v>19848189.460000001</v>
      </c>
      <c r="F228" s="267">
        <v>8013202.5899999999</v>
      </c>
      <c r="G228" s="267">
        <v>0</v>
      </c>
      <c r="H228" s="301" t="s">
        <v>64</v>
      </c>
      <c r="I228" s="267">
        <v>27861392.050000001</v>
      </c>
      <c r="J228" s="268"/>
    </row>
    <row r="229" spans="1:10">
      <c r="A229" s="266">
        <v>226</v>
      </c>
      <c r="B229" s="298" t="s">
        <v>514</v>
      </c>
      <c r="C229" s="299" t="s">
        <v>515</v>
      </c>
      <c r="D229" s="298" t="s">
        <v>64</v>
      </c>
      <c r="E229" s="267">
        <v>6807333</v>
      </c>
      <c r="F229" s="267">
        <v>3548864.2</v>
      </c>
      <c r="G229" s="267">
        <v>0</v>
      </c>
      <c r="H229" s="301" t="s">
        <v>64</v>
      </c>
      <c r="I229" s="267">
        <v>10356197.199999999</v>
      </c>
      <c r="J229" s="268">
        <v>241.3869</v>
      </c>
    </row>
    <row r="230" spans="1:10">
      <c r="A230" s="266">
        <v>227</v>
      </c>
      <c r="B230" s="298" t="s">
        <v>516</v>
      </c>
      <c r="C230" s="299" t="s">
        <v>517</v>
      </c>
      <c r="D230" s="298" t="s">
        <v>64</v>
      </c>
      <c r="E230" s="267">
        <v>105860</v>
      </c>
      <c r="F230" s="267">
        <v>460271.6</v>
      </c>
      <c r="G230" s="267">
        <v>0</v>
      </c>
      <c r="H230" s="301" t="s">
        <v>64</v>
      </c>
      <c r="I230" s="267">
        <v>566131.6</v>
      </c>
      <c r="J230" s="268"/>
    </row>
    <row r="231" spans="1:10">
      <c r="A231" s="266">
        <v>228</v>
      </c>
      <c r="B231" s="298" t="s">
        <v>518</v>
      </c>
      <c r="C231" s="299" t="s">
        <v>519</v>
      </c>
      <c r="D231" s="298" t="s">
        <v>159</v>
      </c>
      <c r="E231" s="267">
        <v>0</v>
      </c>
      <c r="F231" s="267">
        <v>1282</v>
      </c>
      <c r="G231" s="267">
        <v>0</v>
      </c>
      <c r="H231" s="301" t="s">
        <v>64</v>
      </c>
      <c r="I231" s="267">
        <v>1282</v>
      </c>
      <c r="J231" s="268"/>
    </row>
    <row r="232" spans="1:10">
      <c r="A232" s="266">
        <v>229</v>
      </c>
      <c r="B232" s="298" t="s">
        <v>520</v>
      </c>
      <c r="C232" s="299" t="s">
        <v>521</v>
      </c>
      <c r="D232" s="298" t="s">
        <v>64</v>
      </c>
      <c r="E232" s="267">
        <v>862214.9</v>
      </c>
      <c r="F232" s="267">
        <v>101659.97</v>
      </c>
      <c r="G232" s="267">
        <v>0</v>
      </c>
      <c r="H232" s="301" t="s">
        <v>64</v>
      </c>
      <c r="I232" s="267">
        <v>963874.87</v>
      </c>
      <c r="J232" s="268">
        <v>18.9375</v>
      </c>
    </row>
    <row r="233" spans="1:10">
      <c r="A233" s="266">
        <v>230</v>
      </c>
      <c r="B233" s="298" t="s">
        <v>522</v>
      </c>
      <c r="C233" s="299" t="s">
        <v>523</v>
      </c>
      <c r="D233" s="298" t="s">
        <v>64</v>
      </c>
      <c r="E233" s="267">
        <v>131598</v>
      </c>
      <c r="F233" s="267">
        <v>81818.14</v>
      </c>
      <c r="G233" s="267">
        <v>0</v>
      </c>
      <c r="H233" s="301" t="s">
        <v>64</v>
      </c>
      <c r="I233" s="267">
        <v>213416.14</v>
      </c>
      <c r="J233" s="268">
        <v>21.57</v>
      </c>
    </row>
    <row r="234" spans="1:10">
      <c r="A234" s="266">
        <v>231</v>
      </c>
      <c r="B234" s="298" t="s">
        <v>524</v>
      </c>
      <c r="C234" s="299" t="s">
        <v>525</v>
      </c>
      <c r="D234" s="298" t="s">
        <v>64</v>
      </c>
      <c r="E234" s="267">
        <v>60427.5</v>
      </c>
      <c r="F234" s="267">
        <v>69741663.349999994</v>
      </c>
      <c r="G234" s="267">
        <v>0</v>
      </c>
      <c r="H234" s="301" t="s">
        <v>64</v>
      </c>
      <c r="I234" s="267">
        <v>69802090.849999994</v>
      </c>
      <c r="J234" s="268"/>
    </row>
    <row r="235" spans="1:10">
      <c r="A235" s="266">
        <v>232</v>
      </c>
      <c r="B235" s="298" t="s">
        <v>526</v>
      </c>
      <c r="C235" s="299" t="s">
        <v>527</v>
      </c>
      <c r="D235" s="298" t="s">
        <v>64</v>
      </c>
      <c r="E235" s="267">
        <v>36260125.420000002</v>
      </c>
      <c r="F235" s="267">
        <v>4311695.42</v>
      </c>
      <c r="G235" s="267">
        <v>0</v>
      </c>
      <c r="H235" s="301" t="s">
        <v>64</v>
      </c>
      <c r="I235" s="267">
        <v>40571820.840000004</v>
      </c>
      <c r="J235" s="268">
        <v>43</v>
      </c>
    </row>
    <row r="236" spans="1:10">
      <c r="A236" s="266">
        <v>233</v>
      </c>
      <c r="B236" s="298" t="s">
        <v>528</v>
      </c>
      <c r="C236" s="299" t="s">
        <v>529</v>
      </c>
      <c r="D236" s="298" t="s">
        <v>64</v>
      </c>
      <c r="E236" s="267">
        <v>690142.34</v>
      </c>
      <c r="F236" s="267">
        <v>80779.44</v>
      </c>
      <c r="G236" s="267">
        <v>0</v>
      </c>
      <c r="H236" s="301" t="s">
        <v>64</v>
      </c>
      <c r="I236" s="267">
        <v>770921.78</v>
      </c>
      <c r="J236" s="268"/>
    </row>
    <row r="237" spans="1:10">
      <c r="A237" s="266">
        <v>234</v>
      </c>
      <c r="B237" s="298" t="s">
        <v>530</v>
      </c>
      <c r="C237" s="299" t="s">
        <v>531</v>
      </c>
      <c r="D237" s="298" t="s">
        <v>64</v>
      </c>
      <c r="E237" s="267">
        <v>8093617.4800000004</v>
      </c>
      <c r="F237" s="267">
        <v>0</v>
      </c>
      <c r="G237" s="267">
        <v>0</v>
      </c>
      <c r="H237" s="301" t="s">
        <v>64</v>
      </c>
      <c r="I237" s="267">
        <v>8093617.4800000004</v>
      </c>
      <c r="J237" s="268"/>
    </row>
    <row r="238" spans="1:10">
      <c r="A238" s="266">
        <v>235</v>
      </c>
      <c r="B238" s="298" t="s">
        <v>532</v>
      </c>
      <c r="C238" s="299" t="s">
        <v>533</v>
      </c>
      <c r="D238" s="298" t="s">
        <v>64</v>
      </c>
      <c r="E238" s="267">
        <v>741675.46</v>
      </c>
      <c r="F238" s="267">
        <v>94043.11</v>
      </c>
      <c r="G238" s="267">
        <v>0</v>
      </c>
      <c r="H238" s="301" t="s">
        <v>64</v>
      </c>
      <c r="I238" s="267">
        <v>835718.57</v>
      </c>
      <c r="J238" s="268"/>
    </row>
    <row r="239" spans="1:10">
      <c r="A239" s="266">
        <v>236</v>
      </c>
      <c r="B239" s="298" t="s">
        <v>534</v>
      </c>
      <c r="C239" s="299" t="s">
        <v>535</v>
      </c>
      <c r="D239" s="298" t="s">
        <v>64</v>
      </c>
      <c r="E239" s="267">
        <v>140700</v>
      </c>
      <c r="F239" s="267">
        <v>0</v>
      </c>
      <c r="G239" s="267">
        <v>0</v>
      </c>
      <c r="H239" s="301" t="s">
        <v>64</v>
      </c>
      <c r="I239" s="267">
        <v>140700</v>
      </c>
      <c r="J239" s="268">
        <v>3.5175000000000001</v>
      </c>
    </row>
    <row r="240" spans="1:10" ht="28.5">
      <c r="A240" s="266">
        <v>237</v>
      </c>
      <c r="B240" s="298" t="s">
        <v>536</v>
      </c>
      <c r="C240" s="299" t="s">
        <v>537</v>
      </c>
      <c r="D240" s="298" t="s">
        <v>64</v>
      </c>
      <c r="E240" s="267">
        <v>16716694.74</v>
      </c>
      <c r="F240" s="267">
        <v>2528268.81</v>
      </c>
      <c r="G240" s="267">
        <v>19241761.550000001</v>
      </c>
      <c r="H240" s="301" t="s">
        <v>64</v>
      </c>
      <c r="I240" s="267">
        <v>3202</v>
      </c>
      <c r="J240" s="268"/>
    </row>
    <row r="241" spans="1:10" ht="28.5">
      <c r="A241" s="266">
        <v>238</v>
      </c>
      <c r="B241" s="298" t="s">
        <v>538</v>
      </c>
      <c r="C241" s="299" t="s">
        <v>539</v>
      </c>
      <c r="D241" s="298" t="s">
        <v>64</v>
      </c>
      <c r="E241" s="267">
        <v>6311866.7699999996</v>
      </c>
      <c r="F241" s="267">
        <v>809688.21</v>
      </c>
      <c r="G241" s="267">
        <v>0</v>
      </c>
      <c r="H241" s="301" t="s">
        <v>64</v>
      </c>
      <c r="I241" s="267">
        <v>7121554.9800000004</v>
      </c>
      <c r="J241" s="268">
        <v>76.521000000000001</v>
      </c>
    </row>
    <row r="242" spans="1:10">
      <c r="A242" s="266">
        <v>239</v>
      </c>
      <c r="B242" s="298" t="s">
        <v>540</v>
      </c>
      <c r="C242" s="299" t="s">
        <v>541</v>
      </c>
      <c r="D242" s="298" t="s">
        <v>64</v>
      </c>
      <c r="E242" s="267">
        <v>1582497.29</v>
      </c>
      <c r="F242" s="267">
        <v>1142659.3600000001</v>
      </c>
      <c r="G242" s="267">
        <v>0</v>
      </c>
      <c r="H242" s="301" t="s">
        <v>64</v>
      </c>
      <c r="I242" s="267">
        <v>2725156.65</v>
      </c>
      <c r="J242" s="268"/>
    </row>
    <row r="243" spans="1:10">
      <c r="A243" s="266">
        <v>240</v>
      </c>
      <c r="B243" s="298" t="s">
        <v>542</v>
      </c>
      <c r="C243" s="299" t="s">
        <v>543</v>
      </c>
      <c r="D243" s="298" t="s">
        <v>64</v>
      </c>
      <c r="E243" s="267">
        <v>34070527.869999997</v>
      </c>
      <c r="F243" s="267">
        <v>6688</v>
      </c>
      <c r="G243" s="267">
        <v>34074027.869999997</v>
      </c>
      <c r="H243" s="301" t="s">
        <v>64</v>
      </c>
      <c r="I243" s="267">
        <v>3188</v>
      </c>
      <c r="J243" s="268">
        <v>51.426000000000002</v>
      </c>
    </row>
    <row r="244" spans="1:10">
      <c r="A244" s="266">
        <v>241</v>
      </c>
      <c r="B244" s="298" t="s">
        <v>544</v>
      </c>
      <c r="C244" s="299" t="s">
        <v>545</v>
      </c>
      <c r="D244" s="298" t="s">
        <v>64</v>
      </c>
      <c r="E244" s="267">
        <v>300</v>
      </c>
      <c r="F244" s="267">
        <v>0</v>
      </c>
      <c r="G244" s="267">
        <v>0</v>
      </c>
      <c r="H244" s="301" t="s">
        <v>64</v>
      </c>
      <c r="I244" s="267">
        <v>300</v>
      </c>
      <c r="J244" s="268"/>
    </row>
    <row r="245" spans="1:10">
      <c r="A245" s="266">
        <v>242</v>
      </c>
      <c r="B245" s="298" t="s">
        <v>546</v>
      </c>
      <c r="C245" s="299" t="s">
        <v>547</v>
      </c>
      <c r="D245" s="298" t="s">
        <v>64</v>
      </c>
      <c r="E245" s="267">
        <v>4703467.18</v>
      </c>
      <c r="F245" s="267">
        <v>550529.11</v>
      </c>
      <c r="G245" s="267">
        <v>0</v>
      </c>
      <c r="H245" s="301" t="s">
        <v>64</v>
      </c>
      <c r="I245" s="267">
        <v>5253996.29</v>
      </c>
      <c r="J245" s="268"/>
    </row>
    <row r="246" spans="1:10">
      <c r="A246" s="266">
        <v>243</v>
      </c>
      <c r="B246" s="298" t="s">
        <v>548</v>
      </c>
      <c r="C246" s="299" t="s">
        <v>549</v>
      </c>
      <c r="D246" s="298" t="s">
        <v>64</v>
      </c>
      <c r="E246" s="267">
        <v>20395978.800000001</v>
      </c>
      <c r="F246" s="267">
        <v>17299822.629999999</v>
      </c>
      <c r="G246" s="267">
        <v>0</v>
      </c>
      <c r="H246" s="301" t="s">
        <v>64</v>
      </c>
      <c r="I246" s="267">
        <v>37695801.43</v>
      </c>
      <c r="J246" s="268"/>
    </row>
    <row r="247" spans="1:10">
      <c r="A247" s="266">
        <v>244</v>
      </c>
      <c r="B247" s="298" t="s">
        <v>550</v>
      </c>
      <c r="C247" s="299" t="s">
        <v>551</v>
      </c>
      <c r="D247" s="298" t="s">
        <v>64</v>
      </c>
      <c r="E247" s="267">
        <v>2434643.83</v>
      </c>
      <c r="F247" s="267">
        <v>352006.05</v>
      </c>
      <c r="G247" s="267">
        <v>0</v>
      </c>
      <c r="H247" s="301" t="s">
        <v>64</v>
      </c>
      <c r="I247" s="267">
        <v>2786649.88</v>
      </c>
      <c r="J247" s="268"/>
    </row>
    <row r="248" spans="1:10">
      <c r="A248" s="266">
        <v>245</v>
      </c>
      <c r="B248" s="298" t="s">
        <v>552</v>
      </c>
      <c r="C248" s="299" t="s">
        <v>553</v>
      </c>
      <c r="D248" s="298" t="s">
        <v>64</v>
      </c>
      <c r="E248" s="267">
        <v>24194302.890000001</v>
      </c>
      <c r="F248" s="267">
        <v>2895185.05</v>
      </c>
      <c r="G248" s="267">
        <v>0</v>
      </c>
      <c r="H248" s="301" t="s">
        <v>64</v>
      </c>
      <c r="I248" s="267">
        <v>27089487.940000001</v>
      </c>
      <c r="J248" s="268">
        <v>39.49</v>
      </c>
    </row>
    <row r="249" spans="1:10">
      <c r="A249" s="266">
        <v>246</v>
      </c>
      <c r="B249" s="298" t="s">
        <v>554</v>
      </c>
      <c r="C249" s="299" t="s">
        <v>555</v>
      </c>
      <c r="D249" s="298" t="s">
        <v>64</v>
      </c>
      <c r="E249" s="267">
        <v>18399434.899999999</v>
      </c>
      <c r="F249" s="267">
        <v>2392680.63</v>
      </c>
      <c r="G249" s="267">
        <v>0</v>
      </c>
      <c r="H249" s="301" t="s">
        <v>64</v>
      </c>
      <c r="I249" s="267">
        <v>20792115.530000001</v>
      </c>
      <c r="J249" s="268"/>
    </row>
    <row r="250" spans="1:10">
      <c r="A250" s="266">
        <v>247</v>
      </c>
      <c r="B250" s="298" t="s">
        <v>556</v>
      </c>
      <c r="C250" s="299" t="s">
        <v>557</v>
      </c>
      <c r="D250" s="298" t="s">
        <v>64</v>
      </c>
      <c r="E250" s="267">
        <v>16021779.689999999</v>
      </c>
      <c r="F250" s="267">
        <v>15485633.58</v>
      </c>
      <c r="G250" s="267">
        <v>0</v>
      </c>
      <c r="H250" s="301" t="s">
        <v>64</v>
      </c>
      <c r="I250" s="267">
        <v>31507413.27</v>
      </c>
      <c r="J250" s="268">
        <v>93.6935</v>
      </c>
    </row>
    <row r="251" spans="1:10">
      <c r="A251" s="266">
        <v>248</v>
      </c>
      <c r="B251" s="298" t="s">
        <v>558</v>
      </c>
      <c r="C251" s="299" t="s">
        <v>559</v>
      </c>
      <c r="D251" s="298" t="s">
        <v>64</v>
      </c>
      <c r="E251" s="267">
        <v>13005192.76</v>
      </c>
      <c r="F251" s="267">
        <v>1683023.61</v>
      </c>
      <c r="G251" s="267">
        <v>0</v>
      </c>
      <c r="H251" s="301" t="s">
        <v>64</v>
      </c>
      <c r="I251" s="267">
        <v>14688216.369999999</v>
      </c>
      <c r="J251" s="268"/>
    </row>
    <row r="252" spans="1:10" ht="28.5">
      <c r="A252" s="266">
        <v>249</v>
      </c>
      <c r="B252" s="298" t="s">
        <v>560</v>
      </c>
      <c r="C252" s="299" t="s">
        <v>561</v>
      </c>
      <c r="D252" s="298" t="s">
        <v>64</v>
      </c>
      <c r="E252" s="267">
        <v>11913869.300000001</v>
      </c>
      <c r="F252" s="267">
        <v>1459439.82</v>
      </c>
      <c r="G252" s="267">
        <v>0</v>
      </c>
      <c r="H252" s="301" t="s">
        <v>64</v>
      </c>
      <c r="I252" s="267">
        <v>13373309.119999999</v>
      </c>
      <c r="J252" s="268"/>
    </row>
    <row r="253" spans="1:10">
      <c r="A253" s="266">
        <v>250</v>
      </c>
      <c r="B253" s="298" t="s">
        <v>562</v>
      </c>
      <c r="C253" s="299" t="s">
        <v>563</v>
      </c>
      <c r="D253" s="298" t="s">
        <v>64</v>
      </c>
      <c r="E253" s="267">
        <v>56707.199999999997</v>
      </c>
      <c r="F253" s="267">
        <v>362370.77</v>
      </c>
      <c r="G253" s="267">
        <v>0</v>
      </c>
      <c r="H253" s="301" t="s">
        <v>64</v>
      </c>
      <c r="I253" s="267">
        <v>419077.97</v>
      </c>
      <c r="J253" s="268">
        <v>3.222</v>
      </c>
    </row>
    <row r="254" spans="1:10">
      <c r="A254" s="266">
        <v>251</v>
      </c>
      <c r="B254" s="298" t="s">
        <v>564</v>
      </c>
      <c r="C254" s="299" t="s">
        <v>565</v>
      </c>
      <c r="D254" s="298" t="s">
        <v>64</v>
      </c>
      <c r="E254" s="267">
        <v>2630810.81</v>
      </c>
      <c r="F254" s="267">
        <v>307929.84000000003</v>
      </c>
      <c r="G254" s="267">
        <v>0</v>
      </c>
      <c r="H254" s="301" t="s">
        <v>64</v>
      </c>
      <c r="I254" s="267">
        <v>2938740.65</v>
      </c>
      <c r="J254" s="268"/>
    </row>
    <row r="255" spans="1:10">
      <c r="A255" s="266">
        <v>252</v>
      </c>
      <c r="B255" s="298" t="s">
        <v>566</v>
      </c>
      <c r="C255" s="299" t="s">
        <v>567</v>
      </c>
      <c r="D255" s="298" t="s">
        <v>64</v>
      </c>
      <c r="E255" s="267">
        <v>3322.5</v>
      </c>
      <c r="F255" s="267">
        <v>0</v>
      </c>
      <c r="G255" s="267">
        <v>0</v>
      </c>
      <c r="H255" s="301" t="s">
        <v>64</v>
      </c>
      <c r="I255" s="267">
        <v>3322.5</v>
      </c>
      <c r="J255" s="268"/>
    </row>
    <row r="256" spans="1:10">
      <c r="A256" s="266">
        <v>253</v>
      </c>
      <c r="B256" s="298" t="s">
        <v>568</v>
      </c>
      <c r="C256" s="299" t="s">
        <v>569</v>
      </c>
      <c r="D256" s="298" t="s">
        <v>64</v>
      </c>
      <c r="E256" s="267">
        <v>11319.5</v>
      </c>
      <c r="F256" s="267">
        <v>1595433.4</v>
      </c>
      <c r="G256" s="267">
        <v>0</v>
      </c>
      <c r="H256" s="301" t="s">
        <v>64</v>
      </c>
      <c r="I256" s="267">
        <v>1606752.9</v>
      </c>
      <c r="J256" s="268"/>
    </row>
    <row r="257" spans="1:10">
      <c r="A257" s="266">
        <v>254</v>
      </c>
      <c r="B257" s="298" t="s">
        <v>570</v>
      </c>
      <c r="C257" s="299" t="s">
        <v>571</v>
      </c>
      <c r="D257" s="298" t="s">
        <v>64</v>
      </c>
      <c r="E257" s="267">
        <v>12753</v>
      </c>
      <c r="F257" s="267">
        <v>1795912</v>
      </c>
      <c r="G257" s="267">
        <v>0</v>
      </c>
      <c r="H257" s="301" t="s">
        <v>64</v>
      </c>
      <c r="I257" s="267">
        <v>1808665</v>
      </c>
      <c r="J257" s="268">
        <v>41.286000000000001</v>
      </c>
    </row>
    <row r="258" spans="1:10">
      <c r="A258" s="266">
        <v>255</v>
      </c>
      <c r="B258" s="298" t="s">
        <v>572</v>
      </c>
      <c r="C258" s="299" t="s">
        <v>573</v>
      </c>
      <c r="D258" s="298" t="s">
        <v>64</v>
      </c>
      <c r="E258" s="267">
        <v>4629.5</v>
      </c>
      <c r="F258" s="267">
        <v>0</v>
      </c>
      <c r="G258" s="267">
        <v>0</v>
      </c>
      <c r="H258" s="301" t="s">
        <v>64</v>
      </c>
      <c r="I258" s="267">
        <v>4629.5</v>
      </c>
      <c r="J258" s="268"/>
    </row>
    <row r="259" spans="1:10">
      <c r="A259" s="266">
        <v>256</v>
      </c>
      <c r="B259" s="298" t="s">
        <v>574</v>
      </c>
      <c r="C259" s="299" t="s">
        <v>575</v>
      </c>
      <c r="D259" s="298" t="s">
        <v>64</v>
      </c>
      <c r="E259" s="267">
        <v>1531484.7</v>
      </c>
      <c r="F259" s="267">
        <v>902217.97</v>
      </c>
      <c r="G259" s="267">
        <v>2433562.67</v>
      </c>
      <c r="H259" s="301" t="s">
        <v>64</v>
      </c>
      <c r="I259" s="267">
        <v>140</v>
      </c>
      <c r="J259" s="268">
        <v>7.92</v>
      </c>
    </row>
    <row r="260" spans="1:10">
      <c r="A260" s="266">
        <v>257</v>
      </c>
      <c r="B260" s="298" t="s">
        <v>576</v>
      </c>
      <c r="C260" s="299" t="s">
        <v>577</v>
      </c>
      <c r="D260" s="298" t="s">
        <v>64</v>
      </c>
      <c r="E260" s="267">
        <v>342168.6</v>
      </c>
      <c r="F260" s="267">
        <v>9207022.2599999998</v>
      </c>
      <c r="G260" s="267">
        <v>0</v>
      </c>
      <c r="H260" s="301" t="s">
        <v>64</v>
      </c>
      <c r="I260" s="267">
        <v>9549190.8599999994</v>
      </c>
      <c r="J260" s="268">
        <v>27.253499999999999</v>
      </c>
    </row>
    <row r="261" spans="1:10">
      <c r="A261" s="266">
        <v>258</v>
      </c>
      <c r="B261" s="298" t="s">
        <v>578</v>
      </c>
      <c r="C261" s="299" t="s">
        <v>579</v>
      </c>
      <c r="D261" s="298" t="s">
        <v>159</v>
      </c>
      <c r="E261" s="267">
        <v>0</v>
      </c>
      <c r="F261" s="267">
        <v>40914.800000000003</v>
      </c>
      <c r="G261" s="267">
        <v>0</v>
      </c>
      <c r="H261" s="301" t="s">
        <v>64</v>
      </c>
      <c r="I261" s="267">
        <v>40914.800000000003</v>
      </c>
      <c r="J261" s="268"/>
    </row>
    <row r="262" spans="1:10">
      <c r="A262" s="266">
        <v>259</v>
      </c>
      <c r="B262" s="298" t="s">
        <v>580</v>
      </c>
      <c r="C262" s="299" t="s">
        <v>581</v>
      </c>
      <c r="D262" s="298" t="s">
        <v>159</v>
      </c>
      <c r="E262" s="267">
        <v>0</v>
      </c>
      <c r="F262" s="267">
        <v>65827.08</v>
      </c>
      <c r="G262" s="267">
        <v>0</v>
      </c>
      <c r="H262" s="301" t="s">
        <v>64</v>
      </c>
      <c r="I262" s="267">
        <v>65827.08</v>
      </c>
      <c r="J262" s="268"/>
    </row>
    <row r="263" spans="1:10">
      <c r="A263" s="266">
        <v>260</v>
      </c>
      <c r="B263" s="298" t="s">
        <v>582</v>
      </c>
      <c r="C263" s="299" t="s">
        <v>583</v>
      </c>
      <c r="D263" s="298" t="s">
        <v>159</v>
      </c>
      <c r="E263" s="267">
        <v>0</v>
      </c>
      <c r="F263" s="267">
        <v>144584.39000000001</v>
      </c>
      <c r="G263" s="267">
        <v>0</v>
      </c>
      <c r="H263" s="301" t="s">
        <v>64</v>
      </c>
      <c r="I263" s="267">
        <v>144584.39000000001</v>
      </c>
      <c r="J263" s="268">
        <v>32.42</v>
      </c>
    </row>
    <row r="264" spans="1:10">
      <c r="A264" s="266">
        <v>261</v>
      </c>
      <c r="B264" s="298" t="s">
        <v>584</v>
      </c>
      <c r="C264" s="299" t="s">
        <v>585</v>
      </c>
      <c r="D264" s="298" t="s">
        <v>159</v>
      </c>
      <c r="E264" s="267">
        <v>0</v>
      </c>
      <c r="F264" s="267">
        <v>129223</v>
      </c>
      <c r="G264" s="267">
        <v>0</v>
      </c>
      <c r="H264" s="301" t="s">
        <v>64</v>
      </c>
      <c r="I264" s="267">
        <v>129223</v>
      </c>
      <c r="J264" s="268"/>
    </row>
    <row r="265" spans="1:10">
      <c r="A265" s="266">
        <v>262</v>
      </c>
      <c r="B265" s="298" t="s">
        <v>586</v>
      </c>
      <c r="C265" s="299" t="s">
        <v>587</v>
      </c>
      <c r="D265" s="298" t="s">
        <v>159</v>
      </c>
      <c r="E265" s="267">
        <v>0</v>
      </c>
      <c r="F265" s="267">
        <v>67827.08</v>
      </c>
      <c r="G265" s="267">
        <v>0</v>
      </c>
      <c r="H265" s="301" t="s">
        <v>64</v>
      </c>
      <c r="I265" s="267">
        <v>67827.08</v>
      </c>
      <c r="J265" s="268"/>
    </row>
    <row r="266" spans="1:10">
      <c r="A266" s="266">
        <v>263</v>
      </c>
      <c r="B266" s="298" t="s">
        <v>588</v>
      </c>
      <c r="C266" s="299" t="s">
        <v>589</v>
      </c>
      <c r="D266" s="298" t="s">
        <v>159</v>
      </c>
      <c r="E266" s="267">
        <v>0</v>
      </c>
      <c r="F266" s="267">
        <v>58016166</v>
      </c>
      <c r="G266" s="267">
        <v>0</v>
      </c>
      <c r="H266" s="301" t="s">
        <v>64</v>
      </c>
      <c r="I266" s="267">
        <v>58016166</v>
      </c>
      <c r="J266" s="268">
        <v>52.61</v>
      </c>
    </row>
    <row r="267" spans="1:10">
      <c r="A267" s="266">
        <v>264</v>
      </c>
      <c r="B267" s="298" t="s">
        <v>590</v>
      </c>
      <c r="C267" s="299" t="s">
        <v>591</v>
      </c>
      <c r="D267" s="298" t="s">
        <v>159</v>
      </c>
      <c r="E267" s="267">
        <v>0</v>
      </c>
      <c r="F267" s="267">
        <v>857187.51</v>
      </c>
      <c r="G267" s="267">
        <v>845601.51</v>
      </c>
      <c r="H267" s="301" t="s">
        <v>64</v>
      </c>
      <c r="I267" s="267">
        <v>11586</v>
      </c>
      <c r="J267" s="268">
        <v>4.5</v>
      </c>
    </row>
    <row r="268" spans="1:10">
      <c r="A268" s="266">
        <v>265</v>
      </c>
      <c r="B268" s="298" t="s">
        <v>592</v>
      </c>
      <c r="C268" s="299" t="s">
        <v>593</v>
      </c>
      <c r="D268" s="298" t="s">
        <v>159</v>
      </c>
      <c r="E268" s="267">
        <v>0</v>
      </c>
      <c r="F268" s="267">
        <v>28903286.460000001</v>
      </c>
      <c r="G268" s="267">
        <v>0</v>
      </c>
      <c r="H268" s="301" t="s">
        <v>64</v>
      </c>
      <c r="I268" s="267">
        <v>28903286.460000001</v>
      </c>
      <c r="J268" s="268">
        <v>45.32</v>
      </c>
    </row>
    <row r="269" spans="1:10">
      <c r="A269" s="266">
        <v>266</v>
      </c>
      <c r="B269" s="298" t="s">
        <v>594</v>
      </c>
      <c r="C269" s="299" t="s">
        <v>595</v>
      </c>
      <c r="D269" s="298" t="s">
        <v>159</v>
      </c>
      <c r="E269" s="267">
        <v>0</v>
      </c>
      <c r="F269" s="267">
        <v>28351802.210000001</v>
      </c>
      <c r="G269" s="267">
        <v>0</v>
      </c>
      <c r="H269" s="301" t="s">
        <v>64</v>
      </c>
      <c r="I269" s="267">
        <v>28351802.210000001</v>
      </c>
      <c r="J269" s="268"/>
    </row>
    <row r="270" spans="1:10">
      <c r="A270" s="266">
        <v>267</v>
      </c>
      <c r="B270" s="298" t="s">
        <v>596</v>
      </c>
      <c r="C270" s="299" t="s">
        <v>597</v>
      </c>
      <c r="D270" s="298" t="s">
        <v>159</v>
      </c>
      <c r="E270" s="267">
        <v>0</v>
      </c>
      <c r="F270" s="267">
        <v>52000</v>
      </c>
      <c r="G270" s="267">
        <v>0</v>
      </c>
      <c r="H270" s="301" t="s">
        <v>64</v>
      </c>
      <c r="I270" s="267">
        <v>52000</v>
      </c>
      <c r="J270" s="268"/>
    </row>
    <row r="271" spans="1:10">
      <c r="A271" s="266">
        <v>268</v>
      </c>
      <c r="B271" s="298" t="s">
        <v>598</v>
      </c>
      <c r="C271" s="299" t="s">
        <v>599</v>
      </c>
      <c r="D271" s="298" t="s">
        <v>159</v>
      </c>
      <c r="E271" s="267">
        <v>0</v>
      </c>
      <c r="F271" s="267">
        <v>400</v>
      </c>
      <c r="G271" s="267">
        <v>0</v>
      </c>
      <c r="H271" s="301" t="s">
        <v>64</v>
      </c>
      <c r="I271" s="267">
        <v>400</v>
      </c>
      <c r="J271" s="268"/>
    </row>
    <row r="272" spans="1:10">
      <c r="A272" s="266">
        <v>269</v>
      </c>
      <c r="B272" s="298" t="s">
        <v>600</v>
      </c>
      <c r="C272" s="299" t="s">
        <v>601</v>
      </c>
      <c r="D272" s="298" t="s">
        <v>159</v>
      </c>
      <c r="E272" s="267">
        <v>0</v>
      </c>
      <c r="F272" s="267">
        <v>840613.2</v>
      </c>
      <c r="G272" s="267">
        <v>0</v>
      </c>
      <c r="H272" s="301" t="s">
        <v>64</v>
      </c>
      <c r="I272" s="267">
        <v>840613.2</v>
      </c>
      <c r="J272" s="268">
        <v>16</v>
      </c>
    </row>
    <row r="273" spans="1:10">
      <c r="A273" s="266">
        <v>270</v>
      </c>
      <c r="B273" s="298" t="s">
        <v>602</v>
      </c>
      <c r="C273" s="299" t="s">
        <v>603</v>
      </c>
      <c r="D273" s="298" t="s">
        <v>159</v>
      </c>
      <c r="E273" s="267">
        <v>0</v>
      </c>
      <c r="F273" s="267">
        <v>135043</v>
      </c>
      <c r="G273" s="267">
        <v>0</v>
      </c>
      <c r="H273" s="301" t="s">
        <v>64</v>
      </c>
      <c r="I273" s="267">
        <v>135043</v>
      </c>
      <c r="J273" s="268">
        <v>2.5470000000000002</v>
      </c>
    </row>
    <row r="274" spans="1:10">
      <c r="A274" s="266">
        <v>271</v>
      </c>
      <c r="B274" s="298" t="s">
        <v>604</v>
      </c>
      <c r="C274" s="299" t="s">
        <v>605</v>
      </c>
      <c r="D274" s="298" t="s">
        <v>159</v>
      </c>
      <c r="E274" s="267">
        <v>0</v>
      </c>
      <c r="F274" s="267">
        <v>20143912.600000001</v>
      </c>
      <c r="G274" s="267">
        <v>0</v>
      </c>
      <c r="H274" s="301" t="s">
        <v>64</v>
      </c>
      <c r="I274" s="267">
        <v>20143912.600000001</v>
      </c>
      <c r="J274" s="268">
        <v>184.7895</v>
      </c>
    </row>
    <row r="275" spans="1:10">
      <c r="A275" s="266">
        <v>272</v>
      </c>
      <c r="B275" s="298" t="s">
        <v>606</v>
      </c>
      <c r="C275" s="299" t="s">
        <v>607</v>
      </c>
      <c r="D275" s="298" t="s">
        <v>159</v>
      </c>
      <c r="E275" s="267">
        <v>0</v>
      </c>
      <c r="F275" s="267">
        <v>60671</v>
      </c>
      <c r="G275" s="267">
        <v>0</v>
      </c>
      <c r="H275" s="301" t="s">
        <v>64</v>
      </c>
      <c r="I275" s="267">
        <v>60671</v>
      </c>
      <c r="J275" s="268">
        <v>60.470999999999997</v>
      </c>
    </row>
    <row r="276" spans="1:10">
      <c r="A276" s="266">
        <v>273</v>
      </c>
      <c r="B276" s="298" t="s">
        <v>608</v>
      </c>
      <c r="C276" s="299" t="s">
        <v>609</v>
      </c>
      <c r="D276" s="298" t="s">
        <v>159</v>
      </c>
      <c r="E276" s="267">
        <v>0</v>
      </c>
      <c r="F276" s="267">
        <v>27300</v>
      </c>
      <c r="G276" s="267">
        <v>0</v>
      </c>
      <c r="H276" s="301" t="s">
        <v>64</v>
      </c>
      <c r="I276" s="267">
        <v>27300</v>
      </c>
      <c r="J276" s="268">
        <v>155.3895</v>
      </c>
    </row>
    <row r="277" spans="1:10">
      <c r="A277" s="266">
        <v>274</v>
      </c>
      <c r="B277" s="298" t="s">
        <v>610</v>
      </c>
      <c r="C277" s="299" t="s">
        <v>611</v>
      </c>
      <c r="D277" s="298" t="s">
        <v>159</v>
      </c>
      <c r="E277" s="267">
        <v>0</v>
      </c>
      <c r="F277" s="267">
        <v>756407.95</v>
      </c>
      <c r="G277" s="267">
        <v>0</v>
      </c>
      <c r="H277" s="301" t="s">
        <v>64</v>
      </c>
      <c r="I277" s="267">
        <v>756407.95</v>
      </c>
      <c r="J277" s="268">
        <v>6.5294999999999996</v>
      </c>
    </row>
    <row r="278" spans="1:10">
      <c r="A278" s="266">
        <v>275</v>
      </c>
      <c r="B278" s="298" t="s">
        <v>612</v>
      </c>
      <c r="C278" s="299" t="s">
        <v>613</v>
      </c>
      <c r="D278" s="298" t="s">
        <v>159</v>
      </c>
      <c r="E278" s="267">
        <v>0</v>
      </c>
      <c r="F278" s="267">
        <v>2940</v>
      </c>
      <c r="G278" s="267">
        <v>0</v>
      </c>
      <c r="H278" s="301" t="s">
        <v>64</v>
      </c>
      <c r="I278" s="267">
        <v>2940</v>
      </c>
      <c r="J278" s="268"/>
    </row>
    <row r="279" spans="1:10">
      <c r="A279" s="266">
        <v>276</v>
      </c>
      <c r="B279" s="298" t="s">
        <v>614</v>
      </c>
      <c r="C279" s="299" t="s">
        <v>615</v>
      </c>
      <c r="D279" s="298" t="s">
        <v>159</v>
      </c>
      <c r="E279" s="267">
        <v>0</v>
      </c>
      <c r="F279" s="267">
        <v>39793.78</v>
      </c>
      <c r="G279" s="267">
        <v>0</v>
      </c>
      <c r="H279" s="301" t="s">
        <v>64</v>
      </c>
      <c r="I279" s="267">
        <v>39793.78</v>
      </c>
      <c r="J279" s="268"/>
    </row>
    <row r="280" spans="1:10">
      <c r="A280" s="266">
        <v>277</v>
      </c>
      <c r="B280" s="298" t="s">
        <v>616</v>
      </c>
      <c r="C280" s="299" t="s">
        <v>617</v>
      </c>
      <c r="D280" s="298" t="s">
        <v>159</v>
      </c>
      <c r="E280" s="267">
        <v>0</v>
      </c>
      <c r="F280" s="267">
        <v>35293.410000000003</v>
      </c>
      <c r="G280" s="267">
        <v>0</v>
      </c>
      <c r="H280" s="301" t="s">
        <v>64</v>
      </c>
      <c r="I280" s="267">
        <v>35293.410000000003</v>
      </c>
      <c r="J280" s="268">
        <v>28.7</v>
      </c>
    </row>
    <row r="281" spans="1:10">
      <c r="A281" s="266">
        <v>278</v>
      </c>
      <c r="B281" s="298" t="s">
        <v>618</v>
      </c>
      <c r="C281" s="299" t="s">
        <v>619</v>
      </c>
      <c r="D281" s="298" t="s">
        <v>159</v>
      </c>
      <c r="E281" s="267">
        <v>0</v>
      </c>
      <c r="F281" s="267">
        <v>1772.2</v>
      </c>
      <c r="G281" s="267">
        <v>0</v>
      </c>
      <c r="H281" s="301" t="s">
        <v>64</v>
      </c>
      <c r="I281" s="267">
        <v>1772.2</v>
      </c>
      <c r="J281" s="268"/>
    </row>
    <row r="282" spans="1:10">
      <c r="A282" s="266">
        <v>279</v>
      </c>
      <c r="B282" s="298" t="s">
        <v>620</v>
      </c>
      <c r="C282" s="299" t="s">
        <v>621</v>
      </c>
      <c r="D282" s="298" t="s">
        <v>159</v>
      </c>
      <c r="E282" s="267">
        <v>0</v>
      </c>
      <c r="F282" s="267">
        <v>21687377.289999999</v>
      </c>
      <c r="G282" s="267">
        <v>0</v>
      </c>
      <c r="H282" s="301" t="s">
        <v>64</v>
      </c>
      <c r="I282" s="267">
        <v>21687377.289999999</v>
      </c>
      <c r="J282" s="268">
        <v>185.73599999999999</v>
      </c>
    </row>
    <row r="283" spans="1:10">
      <c r="A283" s="266">
        <v>280</v>
      </c>
      <c r="B283" s="298" t="s">
        <v>622</v>
      </c>
      <c r="C283" s="299" t="s">
        <v>623</v>
      </c>
      <c r="D283" s="298" t="s">
        <v>159</v>
      </c>
      <c r="E283" s="267">
        <v>0</v>
      </c>
      <c r="F283" s="267">
        <v>1863</v>
      </c>
      <c r="G283" s="267">
        <v>0</v>
      </c>
      <c r="H283" s="301" t="s">
        <v>64</v>
      </c>
      <c r="I283" s="267">
        <v>1863</v>
      </c>
      <c r="J283" s="268"/>
    </row>
    <row r="284" spans="1:10">
      <c r="A284" s="266">
        <v>281</v>
      </c>
      <c r="B284" s="298" t="s">
        <v>624</v>
      </c>
      <c r="C284" s="299" t="s">
        <v>625</v>
      </c>
      <c r="D284" s="298" t="s">
        <v>159</v>
      </c>
      <c r="E284" s="267">
        <v>0</v>
      </c>
      <c r="F284" s="267">
        <v>2776</v>
      </c>
      <c r="G284" s="267">
        <v>0</v>
      </c>
      <c r="H284" s="301" t="s">
        <v>64</v>
      </c>
      <c r="I284" s="267">
        <v>2776</v>
      </c>
      <c r="J284" s="268"/>
    </row>
    <row r="285" spans="1:10">
      <c r="A285" s="266">
        <v>282</v>
      </c>
      <c r="B285" s="298" t="s">
        <v>626</v>
      </c>
      <c r="C285" s="299" t="s">
        <v>627</v>
      </c>
      <c r="D285" s="298" t="s">
        <v>159</v>
      </c>
      <c r="E285" s="267">
        <v>0</v>
      </c>
      <c r="F285" s="267">
        <v>529838.06000000006</v>
      </c>
      <c r="G285" s="267">
        <v>0</v>
      </c>
      <c r="H285" s="301" t="s">
        <v>64</v>
      </c>
      <c r="I285" s="267">
        <v>529838.06000000006</v>
      </c>
      <c r="J285" s="268">
        <v>4.47</v>
      </c>
    </row>
    <row r="286" spans="1:10">
      <c r="A286" s="266">
        <v>283</v>
      </c>
      <c r="B286" s="298" t="s">
        <v>628</v>
      </c>
      <c r="C286" s="299" t="s">
        <v>629</v>
      </c>
      <c r="D286" s="298" t="s">
        <v>159</v>
      </c>
      <c r="E286" s="267">
        <v>0</v>
      </c>
      <c r="F286" s="267">
        <v>216300</v>
      </c>
      <c r="G286" s="267">
        <v>0</v>
      </c>
      <c r="H286" s="301" t="s">
        <v>64</v>
      </c>
      <c r="I286" s="267">
        <v>216300</v>
      </c>
      <c r="J286" s="268"/>
    </row>
    <row r="287" spans="1:10">
      <c r="A287" s="266">
        <v>284</v>
      </c>
      <c r="B287" s="298" t="s">
        <v>630</v>
      </c>
      <c r="C287" s="299" t="s">
        <v>631</v>
      </c>
      <c r="D287" s="298" t="s">
        <v>159</v>
      </c>
      <c r="E287" s="267">
        <v>0</v>
      </c>
      <c r="F287" s="267">
        <v>17252</v>
      </c>
      <c r="G287" s="267">
        <v>0</v>
      </c>
      <c r="H287" s="301" t="s">
        <v>64</v>
      </c>
      <c r="I287" s="267">
        <v>17252</v>
      </c>
      <c r="J287" s="268"/>
    </row>
    <row r="288" spans="1:10">
      <c r="A288" s="266">
        <v>285</v>
      </c>
      <c r="B288" s="298" t="s">
        <v>632</v>
      </c>
      <c r="C288" s="299" t="s">
        <v>633</v>
      </c>
      <c r="D288" s="298" t="s">
        <v>159</v>
      </c>
      <c r="E288" s="267">
        <v>0</v>
      </c>
      <c r="F288" s="267">
        <v>6576377.46</v>
      </c>
      <c r="G288" s="267">
        <v>0</v>
      </c>
      <c r="H288" s="301" t="s">
        <v>64</v>
      </c>
      <c r="I288" s="267">
        <v>6576377.46</v>
      </c>
      <c r="J288" s="268">
        <v>116.4105</v>
      </c>
    </row>
    <row r="289" spans="1:10">
      <c r="A289" s="266">
        <v>286</v>
      </c>
      <c r="B289" s="298" t="s">
        <v>634</v>
      </c>
      <c r="C289" s="299" t="s">
        <v>635</v>
      </c>
      <c r="D289" s="298" t="s">
        <v>159</v>
      </c>
      <c r="E289" s="267">
        <v>0</v>
      </c>
      <c r="F289" s="267">
        <v>10308262.57</v>
      </c>
      <c r="G289" s="267">
        <v>0</v>
      </c>
      <c r="H289" s="301" t="s">
        <v>64</v>
      </c>
      <c r="I289" s="267">
        <v>10308262.57</v>
      </c>
      <c r="J289" s="268">
        <v>184.49549999999999</v>
      </c>
    </row>
    <row r="290" spans="1:10">
      <c r="A290" s="266">
        <v>287</v>
      </c>
      <c r="B290" s="298" t="s">
        <v>636</v>
      </c>
      <c r="C290" s="299" t="s">
        <v>637</v>
      </c>
      <c r="D290" s="298" t="s">
        <v>159</v>
      </c>
      <c r="E290" s="267">
        <v>0</v>
      </c>
      <c r="F290" s="267">
        <v>157588.34</v>
      </c>
      <c r="G290" s="267">
        <v>0</v>
      </c>
      <c r="H290" s="301" t="s">
        <v>64</v>
      </c>
      <c r="I290" s="267">
        <v>157588.34</v>
      </c>
      <c r="J290" s="268"/>
    </row>
    <row r="291" spans="1:10">
      <c r="A291" s="266">
        <v>288</v>
      </c>
      <c r="B291" s="298" t="s">
        <v>638</v>
      </c>
      <c r="C291" s="299" t="s">
        <v>639</v>
      </c>
      <c r="D291" s="298" t="s">
        <v>159</v>
      </c>
      <c r="E291" s="267">
        <v>0</v>
      </c>
      <c r="F291" s="267">
        <v>20112056.829999998</v>
      </c>
      <c r="G291" s="267">
        <v>0</v>
      </c>
      <c r="H291" s="301" t="s">
        <v>64</v>
      </c>
      <c r="I291" s="267">
        <v>20112056.829999998</v>
      </c>
      <c r="J291" s="268"/>
    </row>
    <row r="292" spans="1:10">
      <c r="A292" s="266">
        <v>289</v>
      </c>
      <c r="B292" s="298" t="s">
        <v>640</v>
      </c>
      <c r="C292" s="299" t="s">
        <v>641</v>
      </c>
      <c r="D292" s="298" t="s">
        <v>159</v>
      </c>
      <c r="E292" s="267">
        <v>0</v>
      </c>
      <c r="F292" s="267">
        <v>61411.94</v>
      </c>
      <c r="G292" s="267">
        <v>0</v>
      </c>
      <c r="H292" s="301" t="s">
        <v>64</v>
      </c>
      <c r="I292" s="267">
        <v>61411.94</v>
      </c>
      <c r="J292" s="268"/>
    </row>
    <row r="293" spans="1:10">
      <c r="A293" s="266">
        <v>290</v>
      </c>
      <c r="B293" s="298" t="s">
        <v>642</v>
      </c>
      <c r="C293" s="299" t="s">
        <v>643</v>
      </c>
      <c r="D293" s="298" t="s">
        <v>159</v>
      </c>
      <c r="E293" s="267">
        <v>0</v>
      </c>
      <c r="F293" s="267">
        <v>60000</v>
      </c>
      <c r="G293" s="267">
        <v>0</v>
      </c>
      <c r="H293" s="301" t="s">
        <v>64</v>
      </c>
      <c r="I293" s="267">
        <v>60000</v>
      </c>
      <c r="J293" s="268"/>
    </row>
    <row r="294" spans="1:10">
      <c r="A294" s="266">
        <v>291</v>
      </c>
      <c r="B294" s="298" t="s">
        <v>644</v>
      </c>
      <c r="C294" s="299" t="s">
        <v>645</v>
      </c>
      <c r="D294" s="298" t="s">
        <v>159</v>
      </c>
      <c r="E294" s="267">
        <v>0</v>
      </c>
      <c r="F294" s="267">
        <v>16700</v>
      </c>
      <c r="G294" s="267">
        <v>0</v>
      </c>
      <c r="H294" s="301" t="s">
        <v>64</v>
      </c>
      <c r="I294" s="267">
        <v>16700</v>
      </c>
      <c r="J294" s="268">
        <v>15.624599999999999</v>
      </c>
    </row>
    <row r="295" spans="1:10">
      <c r="A295" s="266">
        <v>292</v>
      </c>
      <c r="B295" s="298" t="s">
        <v>646</v>
      </c>
      <c r="C295" s="299" t="s">
        <v>647</v>
      </c>
      <c r="D295" s="298" t="s">
        <v>159</v>
      </c>
      <c r="E295" s="267">
        <v>0</v>
      </c>
      <c r="F295" s="267">
        <v>12200</v>
      </c>
      <c r="G295" s="267">
        <v>0</v>
      </c>
      <c r="H295" s="301" t="s">
        <v>64</v>
      </c>
      <c r="I295" s="267">
        <v>12200</v>
      </c>
      <c r="J295" s="268">
        <v>9.1760000000000002</v>
      </c>
    </row>
    <row r="296" spans="1:10">
      <c r="A296" s="266">
        <v>293</v>
      </c>
      <c r="B296" s="298" t="s">
        <v>648</v>
      </c>
      <c r="C296" s="299" t="s">
        <v>649</v>
      </c>
      <c r="D296" s="298" t="s">
        <v>159</v>
      </c>
      <c r="E296" s="267">
        <v>0</v>
      </c>
      <c r="F296" s="267">
        <v>16800</v>
      </c>
      <c r="G296" s="267">
        <v>0</v>
      </c>
      <c r="H296" s="301" t="s">
        <v>64</v>
      </c>
      <c r="I296" s="267">
        <v>16800</v>
      </c>
      <c r="J296" s="268"/>
    </row>
    <row r="297" spans="1:10">
      <c r="A297" s="266">
        <v>294</v>
      </c>
      <c r="B297" s="298" t="s">
        <v>650</v>
      </c>
      <c r="C297" s="299" t="s">
        <v>651</v>
      </c>
      <c r="D297" s="298" t="s">
        <v>159</v>
      </c>
      <c r="E297" s="267">
        <v>0</v>
      </c>
      <c r="F297" s="267">
        <v>937783.2</v>
      </c>
      <c r="G297" s="267">
        <v>0</v>
      </c>
      <c r="H297" s="301" t="s">
        <v>64</v>
      </c>
      <c r="I297" s="267">
        <v>937783.2</v>
      </c>
      <c r="J297" s="268">
        <v>83.541200000000003</v>
      </c>
    </row>
    <row r="298" spans="1:10">
      <c r="A298" s="266">
        <v>295</v>
      </c>
      <c r="B298" s="298" t="s">
        <v>652</v>
      </c>
      <c r="C298" s="299" t="s">
        <v>653</v>
      </c>
      <c r="D298" s="298" t="s">
        <v>159</v>
      </c>
      <c r="E298" s="267">
        <v>0</v>
      </c>
      <c r="F298" s="267">
        <v>84686</v>
      </c>
      <c r="G298" s="267">
        <v>0</v>
      </c>
      <c r="H298" s="301" t="s">
        <v>64</v>
      </c>
      <c r="I298" s="267">
        <v>84686</v>
      </c>
      <c r="J298" s="268">
        <v>41.298200000000001</v>
      </c>
    </row>
    <row r="299" spans="1:10">
      <c r="A299" s="266">
        <v>296</v>
      </c>
      <c r="B299" s="298" t="s">
        <v>654</v>
      </c>
      <c r="C299" s="299" t="s">
        <v>655</v>
      </c>
      <c r="D299" s="298" t="s">
        <v>159</v>
      </c>
      <c r="E299" s="267">
        <v>0</v>
      </c>
      <c r="F299" s="267">
        <v>415404.79999999999</v>
      </c>
      <c r="G299" s="267">
        <v>0</v>
      </c>
      <c r="H299" s="301" t="s">
        <v>64</v>
      </c>
      <c r="I299" s="267">
        <v>415404.79999999999</v>
      </c>
      <c r="J299" s="268">
        <v>192.69450000000001</v>
      </c>
    </row>
    <row r="300" spans="1:10">
      <c r="A300" s="266">
        <v>297</v>
      </c>
      <c r="B300" s="298" t="s">
        <v>656</v>
      </c>
      <c r="C300" s="299" t="s">
        <v>657</v>
      </c>
      <c r="D300" s="298" t="s">
        <v>159</v>
      </c>
      <c r="E300" s="267">
        <v>0</v>
      </c>
      <c r="F300" s="267">
        <v>31784.27</v>
      </c>
      <c r="G300" s="267">
        <v>0</v>
      </c>
      <c r="H300" s="301" t="s">
        <v>64</v>
      </c>
      <c r="I300" s="267">
        <v>31784.27</v>
      </c>
      <c r="J300" s="268">
        <v>0.71550000000000002</v>
      </c>
    </row>
    <row r="301" spans="1:10">
      <c r="A301" s="266">
        <v>298</v>
      </c>
      <c r="B301" s="298" t="s">
        <v>658</v>
      </c>
      <c r="C301" s="299" t="s">
        <v>659</v>
      </c>
      <c r="D301" s="298" t="s">
        <v>159</v>
      </c>
      <c r="E301" s="267">
        <v>0</v>
      </c>
      <c r="F301" s="267">
        <v>360591.75</v>
      </c>
      <c r="G301" s="267">
        <v>0</v>
      </c>
      <c r="H301" s="301" t="s">
        <v>64</v>
      </c>
      <c r="I301" s="267">
        <v>360591.75</v>
      </c>
      <c r="J301" s="268">
        <v>4.7939999999999996</v>
      </c>
    </row>
    <row r="302" spans="1:10">
      <c r="A302" s="266">
        <v>299</v>
      </c>
      <c r="B302" s="298" t="s">
        <v>660</v>
      </c>
      <c r="C302" s="299" t="s">
        <v>661</v>
      </c>
      <c r="D302" s="298" t="s">
        <v>159</v>
      </c>
      <c r="E302" s="267">
        <v>0</v>
      </c>
      <c r="F302" s="267">
        <v>85413.8</v>
      </c>
      <c r="G302" s="267">
        <v>0</v>
      </c>
      <c r="H302" s="301" t="s">
        <v>64</v>
      </c>
      <c r="I302" s="267">
        <v>85413.8</v>
      </c>
      <c r="J302" s="268">
        <v>5.0265000000000004</v>
      </c>
    </row>
    <row r="303" spans="1:10">
      <c r="A303" s="266">
        <v>300</v>
      </c>
      <c r="B303" s="298" t="s">
        <v>662</v>
      </c>
      <c r="C303" s="299" t="s">
        <v>663</v>
      </c>
      <c r="D303" s="298" t="s">
        <v>64</v>
      </c>
      <c r="E303" s="267">
        <v>815782.66</v>
      </c>
      <c r="F303" s="267">
        <v>0</v>
      </c>
      <c r="G303" s="267">
        <v>0</v>
      </c>
      <c r="H303" s="301" t="s">
        <v>64</v>
      </c>
      <c r="I303" s="267">
        <v>815782.66</v>
      </c>
      <c r="J303" s="268"/>
    </row>
    <row r="304" spans="1:10">
      <c r="A304" s="656" t="s">
        <v>53</v>
      </c>
      <c r="B304" s="657"/>
      <c r="C304" s="658"/>
      <c r="D304" s="298" t="s">
        <v>64</v>
      </c>
      <c r="E304" s="267">
        <f t="shared" ref="E304:J304" si="0">SUM(E4:E303)</f>
        <v>3866324184.8000002</v>
      </c>
      <c r="F304" s="267">
        <f t="shared" si="0"/>
        <v>1396061816.3299999</v>
      </c>
      <c r="G304" s="267">
        <f t="shared" si="0"/>
        <v>899903781.29999995</v>
      </c>
      <c r="H304" s="301" t="s">
        <v>64</v>
      </c>
      <c r="I304" s="267">
        <f t="shared" si="0"/>
        <v>4368639523.4399996</v>
      </c>
      <c r="J304" s="267">
        <f t="shared" si="0"/>
        <v>11155.281279999999</v>
      </c>
    </row>
    <row r="305" spans="1:10" ht="39" customHeight="1">
      <c r="A305" s="659" t="s">
        <v>664</v>
      </c>
      <c r="B305" s="659"/>
      <c r="C305" s="659"/>
      <c r="D305" s="659"/>
      <c r="E305" s="659"/>
      <c r="F305" s="659"/>
      <c r="G305" s="659"/>
      <c r="H305" s="659"/>
      <c r="I305" s="659"/>
      <c r="J305" s="659"/>
    </row>
    <row r="306" spans="1:10" hidden="1">
      <c r="E306" s="267">
        <v>3882860010.4400001</v>
      </c>
      <c r="F306" s="267">
        <v>1408843487.79</v>
      </c>
      <c r="G306" s="267">
        <v>923063974.78999996</v>
      </c>
      <c r="I306" s="263">
        <v>4368639523.4399996</v>
      </c>
    </row>
    <row r="307" spans="1:10" hidden="1"/>
    <row r="308" spans="1:10" hidden="1"/>
    <row r="309" spans="1:10" hidden="1">
      <c r="E309" s="263">
        <f>E306-E304</f>
        <v>16535825.640003201</v>
      </c>
    </row>
    <row r="310" spans="1:10" hidden="1">
      <c r="I310" s="263">
        <f>E306+F306-G306</f>
        <v>4368639523.4399996</v>
      </c>
    </row>
    <row r="311" spans="1:10" hidden="1"/>
    <row r="312" spans="1:10" hidden="1">
      <c r="I312" s="263">
        <f>E304+F304-G304</f>
        <v>4362482219.8299999</v>
      </c>
    </row>
  </sheetData>
  <mergeCells count="5">
    <mergeCell ref="A1:C1"/>
    <mergeCell ref="A2:J2"/>
    <mergeCell ref="A304:C304"/>
    <mergeCell ref="A305:J305"/>
    <mergeCell ref="J19:J20"/>
  </mergeCells>
  <phoneticPr fontId="42" type="noConversion"/>
  <printOptions gridLines="1"/>
  <pageMargins left="0.74791666666666701" right="0.74791666666666701" top="0.51180555555555596" bottom="0.39305555555555599" header="0.51180555555555596" footer="0.51180555555555596"/>
  <pageSetup paperSize="9" scale="93" orientation="portrait"/>
  <headerFooter alignWithMargins="0"/>
</worksheet>
</file>

<file path=xl/worksheets/sheet7.xml><?xml version="1.0" encoding="utf-8"?>
<worksheet xmlns="http://schemas.openxmlformats.org/spreadsheetml/2006/main" xmlns:r="http://schemas.openxmlformats.org/officeDocument/2006/relationships">
  <sheetPr>
    <tabColor rgb="FFFFC000"/>
  </sheetPr>
  <dimension ref="A1:H397"/>
  <sheetViews>
    <sheetView workbookViewId="0">
      <selection activeCell="L327" sqref="L327"/>
    </sheetView>
  </sheetViews>
  <sheetFormatPr defaultColWidth="8.75" defaultRowHeight="12"/>
  <cols>
    <col min="1" max="1" width="8.75" style="151"/>
    <col min="2" max="2" width="21.25" style="151" customWidth="1"/>
    <col min="3" max="3" width="4.5" style="151" customWidth="1"/>
    <col min="4" max="4" width="17" style="260" customWidth="1"/>
    <col min="5" max="5" width="14.75" style="260" customWidth="1"/>
    <col min="6" max="6" width="12.125" style="260" customWidth="1"/>
    <col min="7" max="7" width="4.125" style="260" customWidth="1"/>
    <col min="8" max="8" width="19" style="260" customWidth="1"/>
    <col min="9" max="16384" width="8.75" style="151"/>
  </cols>
  <sheetData>
    <row r="1" spans="1:8">
      <c r="A1" s="302" t="s">
        <v>665</v>
      </c>
      <c r="B1" s="302" t="s">
        <v>21</v>
      </c>
      <c r="C1" s="302" t="s">
        <v>666</v>
      </c>
      <c r="D1" s="303" t="s">
        <v>57</v>
      </c>
      <c r="E1" s="303" t="s">
        <v>58</v>
      </c>
      <c r="F1" s="303" t="s">
        <v>59</v>
      </c>
      <c r="G1" s="303" t="s">
        <v>667</v>
      </c>
      <c r="H1" s="303" t="s">
        <v>668</v>
      </c>
    </row>
    <row r="2" spans="1:8">
      <c r="A2" s="302" t="s">
        <v>669</v>
      </c>
      <c r="B2" s="302" t="s">
        <v>670</v>
      </c>
      <c r="C2" s="302" t="s">
        <v>671</v>
      </c>
      <c r="D2" s="260">
        <v>163220.62</v>
      </c>
      <c r="E2" s="260">
        <v>0</v>
      </c>
      <c r="F2" s="260">
        <v>0</v>
      </c>
      <c r="G2" s="303" t="s">
        <v>671</v>
      </c>
      <c r="H2" s="260">
        <v>163220.62</v>
      </c>
    </row>
    <row r="3" spans="1:8">
      <c r="A3" s="302" t="s">
        <v>672</v>
      </c>
      <c r="B3" s="302" t="s">
        <v>673</v>
      </c>
      <c r="C3" s="302" t="s">
        <v>671</v>
      </c>
      <c r="D3" s="260">
        <v>8694900</v>
      </c>
      <c r="E3" s="260">
        <v>0</v>
      </c>
      <c r="F3" s="260">
        <v>0</v>
      </c>
      <c r="G3" s="303" t="s">
        <v>671</v>
      </c>
      <c r="H3" s="260">
        <v>8694900</v>
      </c>
    </row>
    <row r="4" spans="1:8">
      <c r="A4" s="302" t="s">
        <v>674</v>
      </c>
      <c r="B4" s="302" t="s">
        <v>675</v>
      </c>
      <c r="C4" s="302" t="s">
        <v>671</v>
      </c>
      <c r="D4" s="260">
        <v>95881701.799999997</v>
      </c>
      <c r="E4" s="260">
        <v>0</v>
      </c>
      <c r="F4" s="260">
        <v>0</v>
      </c>
      <c r="G4" s="303" t="s">
        <v>671</v>
      </c>
      <c r="H4" s="260">
        <v>95881701.799999997</v>
      </c>
    </row>
    <row r="5" spans="1:8">
      <c r="A5" s="302" t="s">
        <v>676</v>
      </c>
      <c r="B5" s="302" t="s">
        <v>677</v>
      </c>
      <c r="C5" s="302" t="s">
        <v>671</v>
      </c>
      <c r="D5" s="260">
        <v>104460453.5</v>
      </c>
      <c r="E5" s="260">
        <v>0</v>
      </c>
      <c r="F5" s="260">
        <v>0</v>
      </c>
      <c r="G5" s="303" t="s">
        <v>671</v>
      </c>
      <c r="H5" s="260">
        <v>104460453.5</v>
      </c>
    </row>
    <row r="6" spans="1:8">
      <c r="A6" s="302" t="s">
        <v>678</v>
      </c>
      <c r="B6" s="302" t="s">
        <v>679</v>
      </c>
      <c r="C6" s="302" t="s">
        <v>671</v>
      </c>
      <c r="D6" s="260">
        <v>164653.12</v>
      </c>
      <c r="E6" s="260">
        <v>0</v>
      </c>
      <c r="F6" s="260">
        <v>0</v>
      </c>
      <c r="G6" s="303" t="s">
        <v>671</v>
      </c>
      <c r="H6" s="260">
        <v>164653.12</v>
      </c>
    </row>
    <row r="7" spans="1:8">
      <c r="A7" s="302" t="s">
        <v>680</v>
      </c>
      <c r="B7" s="302" t="s">
        <v>681</v>
      </c>
      <c r="C7" s="302" t="s">
        <v>671</v>
      </c>
      <c r="D7" s="260">
        <v>2600000</v>
      </c>
      <c r="E7" s="260">
        <v>10681558.359999999</v>
      </c>
      <c r="F7" s="260">
        <v>8081558.3600000003</v>
      </c>
      <c r="G7" s="303" t="s">
        <v>159</v>
      </c>
      <c r="H7" s="260">
        <v>0</v>
      </c>
    </row>
    <row r="8" spans="1:8">
      <c r="A8" s="302" t="s">
        <v>682</v>
      </c>
      <c r="B8" s="302" t="s">
        <v>683</v>
      </c>
      <c r="C8" s="302" t="s">
        <v>671</v>
      </c>
      <c r="D8" s="260">
        <v>9000</v>
      </c>
      <c r="E8" s="260">
        <v>0</v>
      </c>
      <c r="F8" s="260">
        <v>0</v>
      </c>
      <c r="G8" s="303" t="s">
        <v>671</v>
      </c>
      <c r="H8" s="260">
        <v>9000</v>
      </c>
    </row>
    <row r="9" spans="1:8">
      <c r="A9" s="302" t="s">
        <v>684</v>
      </c>
      <c r="B9" s="302" t="s">
        <v>685</v>
      </c>
      <c r="C9" s="302" t="s">
        <v>671</v>
      </c>
      <c r="D9" s="260">
        <v>11948661.109999999</v>
      </c>
      <c r="E9" s="260">
        <v>0</v>
      </c>
      <c r="F9" s="260">
        <v>0</v>
      </c>
      <c r="G9" s="303" t="s">
        <v>671</v>
      </c>
      <c r="H9" s="260">
        <v>11948661.109999999</v>
      </c>
    </row>
    <row r="10" spans="1:8">
      <c r="A10" s="302" t="s">
        <v>686</v>
      </c>
      <c r="B10" s="302" t="s">
        <v>687</v>
      </c>
      <c r="C10" s="302" t="s">
        <v>671</v>
      </c>
      <c r="D10" s="260">
        <v>4692619.76</v>
      </c>
      <c r="E10" s="260">
        <v>475760</v>
      </c>
      <c r="F10" s="260">
        <v>0</v>
      </c>
      <c r="G10" s="303" t="s">
        <v>671</v>
      </c>
      <c r="H10" s="260">
        <v>4216859.76</v>
      </c>
    </row>
    <row r="11" spans="1:8">
      <c r="A11" s="302" t="s">
        <v>688</v>
      </c>
      <c r="B11" s="302" t="s">
        <v>689</v>
      </c>
      <c r="C11" s="302" t="s">
        <v>671</v>
      </c>
      <c r="D11" s="260">
        <v>20385131</v>
      </c>
      <c r="E11" s="260">
        <v>0</v>
      </c>
      <c r="F11" s="260">
        <v>0</v>
      </c>
      <c r="G11" s="303" t="s">
        <v>671</v>
      </c>
      <c r="H11" s="260">
        <v>20385131</v>
      </c>
    </row>
    <row r="12" spans="1:8">
      <c r="A12" s="302" t="s">
        <v>62</v>
      </c>
      <c r="B12" s="302" t="s">
        <v>63</v>
      </c>
      <c r="C12" s="302" t="s">
        <v>64</v>
      </c>
      <c r="D12" s="260">
        <v>98710</v>
      </c>
      <c r="E12" s="260">
        <v>9586.51</v>
      </c>
      <c r="F12" s="260">
        <v>0</v>
      </c>
      <c r="G12" s="303" t="s">
        <v>64</v>
      </c>
      <c r="H12" s="260">
        <v>108296.51</v>
      </c>
    </row>
    <row r="13" spans="1:8">
      <c r="A13" s="302" t="s">
        <v>690</v>
      </c>
      <c r="B13" s="302" t="s">
        <v>691</v>
      </c>
      <c r="C13" s="302" t="s">
        <v>671</v>
      </c>
      <c r="D13" s="260">
        <v>975444.62</v>
      </c>
      <c r="E13" s="260">
        <v>0</v>
      </c>
      <c r="F13" s="260">
        <v>0</v>
      </c>
      <c r="G13" s="303" t="s">
        <v>671</v>
      </c>
      <c r="H13" s="260">
        <v>975444.62</v>
      </c>
    </row>
    <row r="14" spans="1:8">
      <c r="A14" s="302" t="s">
        <v>692</v>
      </c>
      <c r="B14" s="302" t="s">
        <v>693</v>
      </c>
      <c r="C14" s="302" t="s">
        <v>671</v>
      </c>
      <c r="D14" s="260">
        <v>30237280.670000002</v>
      </c>
      <c r="E14" s="260">
        <v>0</v>
      </c>
      <c r="F14" s="260">
        <v>0</v>
      </c>
      <c r="G14" s="303" t="s">
        <v>671</v>
      </c>
      <c r="H14" s="260">
        <v>30237280.670000002</v>
      </c>
    </row>
    <row r="15" spans="1:8">
      <c r="A15" s="302" t="s">
        <v>694</v>
      </c>
      <c r="B15" s="302" t="s">
        <v>695</v>
      </c>
      <c r="C15" s="302" t="s">
        <v>671</v>
      </c>
      <c r="D15" s="260">
        <v>23411024</v>
      </c>
      <c r="E15" s="260">
        <v>0</v>
      </c>
      <c r="F15" s="260">
        <v>0</v>
      </c>
      <c r="G15" s="303" t="s">
        <v>671</v>
      </c>
      <c r="H15" s="260">
        <v>23411024</v>
      </c>
    </row>
    <row r="16" spans="1:8">
      <c r="A16" s="302" t="s">
        <v>696</v>
      </c>
      <c r="B16" s="302" t="s">
        <v>697</v>
      </c>
      <c r="C16" s="302" t="s">
        <v>671</v>
      </c>
      <c r="D16" s="260">
        <v>83200876.5</v>
      </c>
      <c r="E16" s="260">
        <v>0</v>
      </c>
      <c r="F16" s="260">
        <v>0</v>
      </c>
      <c r="G16" s="303" t="s">
        <v>671</v>
      </c>
      <c r="H16" s="260">
        <v>83200876.5</v>
      </c>
    </row>
    <row r="17" spans="1:8">
      <c r="A17" s="302" t="s">
        <v>698</v>
      </c>
      <c r="B17" s="302" t="s">
        <v>699</v>
      </c>
      <c r="C17" s="302" t="s">
        <v>671</v>
      </c>
      <c r="D17" s="260">
        <v>42530783</v>
      </c>
      <c r="E17" s="260">
        <v>0</v>
      </c>
      <c r="F17" s="260">
        <v>0</v>
      </c>
      <c r="G17" s="303" t="s">
        <v>671</v>
      </c>
      <c r="H17" s="260">
        <v>42530783</v>
      </c>
    </row>
    <row r="18" spans="1:8">
      <c r="A18" s="302" t="s">
        <v>700</v>
      </c>
      <c r="B18" s="302" t="s">
        <v>701</v>
      </c>
      <c r="C18" s="302" t="s">
        <v>671</v>
      </c>
      <c r="D18" s="260">
        <v>143849940.34</v>
      </c>
      <c r="E18" s="260">
        <v>0</v>
      </c>
      <c r="F18" s="260">
        <v>0</v>
      </c>
      <c r="G18" s="303" t="s">
        <v>671</v>
      </c>
      <c r="H18" s="260">
        <v>143849940.34</v>
      </c>
    </row>
    <row r="19" spans="1:8">
      <c r="A19" s="302" t="s">
        <v>702</v>
      </c>
      <c r="B19" s="302" t="s">
        <v>703</v>
      </c>
      <c r="C19" s="302" t="s">
        <v>671</v>
      </c>
      <c r="D19" s="260">
        <v>411413.19</v>
      </c>
      <c r="E19" s="260">
        <v>0</v>
      </c>
      <c r="F19" s="260">
        <v>0</v>
      </c>
      <c r="G19" s="303" t="s">
        <v>671</v>
      </c>
      <c r="H19" s="260">
        <v>411413.19</v>
      </c>
    </row>
    <row r="20" spans="1:8">
      <c r="A20" s="302" t="s">
        <v>704</v>
      </c>
      <c r="B20" s="302" t="s">
        <v>705</v>
      </c>
      <c r="C20" s="302" t="s">
        <v>671</v>
      </c>
      <c r="D20" s="260">
        <v>35642953</v>
      </c>
      <c r="E20" s="260">
        <v>0</v>
      </c>
      <c r="F20" s="260">
        <v>0</v>
      </c>
      <c r="G20" s="303" t="s">
        <v>671</v>
      </c>
      <c r="H20" s="260">
        <v>35642953</v>
      </c>
    </row>
    <row r="21" spans="1:8">
      <c r="A21" s="302" t="s">
        <v>706</v>
      </c>
      <c r="B21" s="302" t="s">
        <v>707</v>
      </c>
      <c r="C21" s="302" t="s">
        <v>671</v>
      </c>
      <c r="D21" s="260">
        <v>113730790.87</v>
      </c>
      <c r="E21" s="260">
        <v>0</v>
      </c>
      <c r="F21" s="260">
        <v>0</v>
      </c>
      <c r="G21" s="303" t="s">
        <v>671</v>
      </c>
      <c r="H21" s="260">
        <v>113730790.87</v>
      </c>
    </row>
    <row r="22" spans="1:8">
      <c r="A22" s="302" t="s">
        <v>708</v>
      </c>
      <c r="B22" s="302" t="s">
        <v>709</v>
      </c>
      <c r="C22" s="302" t="s">
        <v>671</v>
      </c>
      <c r="D22" s="260">
        <v>2511944</v>
      </c>
      <c r="E22" s="260">
        <v>0</v>
      </c>
      <c r="F22" s="260">
        <v>0</v>
      </c>
      <c r="G22" s="303" t="s">
        <v>671</v>
      </c>
      <c r="H22" s="260">
        <v>2511944</v>
      </c>
    </row>
    <row r="23" spans="1:8">
      <c r="A23" s="302" t="s">
        <v>710</v>
      </c>
      <c r="B23" s="302" t="s">
        <v>711</v>
      </c>
      <c r="C23" s="302" t="s">
        <v>159</v>
      </c>
      <c r="D23" s="260">
        <v>0</v>
      </c>
      <c r="E23" s="260">
        <v>0</v>
      </c>
      <c r="F23" s="260">
        <v>0</v>
      </c>
      <c r="G23" s="303" t="s">
        <v>159</v>
      </c>
      <c r="H23" s="260">
        <v>0</v>
      </c>
    </row>
    <row r="24" spans="1:8">
      <c r="A24" s="302" t="s">
        <v>712</v>
      </c>
      <c r="B24" s="302" t="s">
        <v>713</v>
      </c>
      <c r="C24" s="302" t="s">
        <v>671</v>
      </c>
      <c r="D24" s="260">
        <v>312524726.48000002</v>
      </c>
      <c r="E24" s="260">
        <v>0</v>
      </c>
      <c r="F24" s="260">
        <v>0</v>
      </c>
      <c r="G24" s="303" t="s">
        <v>671</v>
      </c>
      <c r="H24" s="260">
        <v>312524726.48000002</v>
      </c>
    </row>
    <row r="25" spans="1:8">
      <c r="A25" s="302" t="s">
        <v>714</v>
      </c>
      <c r="B25" s="302" t="s">
        <v>715</v>
      </c>
      <c r="C25" s="302" t="s">
        <v>671</v>
      </c>
      <c r="D25" s="260">
        <v>3550078</v>
      </c>
      <c r="E25" s="260">
        <v>0</v>
      </c>
      <c r="F25" s="260">
        <v>0</v>
      </c>
      <c r="G25" s="303" t="s">
        <v>671</v>
      </c>
      <c r="H25" s="260">
        <v>3550078</v>
      </c>
    </row>
    <row r="26" spans="1:8">
      <c r="A26" s="302" t="s">
        <v>716</v>
      </c>
      <c r="B26" s="302" t="s">
        <v>717</v>
      </c>
      <c r="C26" s="302" t="s">
        <v>671</v>
      </c>
      <c r="D26" s="260">
        <v>8196431.7999999998</v>
      </c>
      <c r="E26" s="260">
        <v>0</v>
      </c>
      <c r="F26" s="260">
        <v>0</v>
      </c>
      <c r="G26" s="303" t="s">
        <v>671</v>
      </c>
      <c r="H26" s="260">
        <v>8196431.7999999998</v>
      </c>
    </row>
    <row r="27" spans="1:8">
      <c r="A27" s="302" t="s">
        <v>718</v>
      </c>
      <c r="B27" s="302" t="s">
        <v>719</v>
      </c>
      <c r="C27" s="302" t="s">
        <v>671</v>
      </c>
      <c r="D27" s="260">
        <v>6422120</v>
      </c>
      <c r="E27" s="260">
        <v>0</v>
      </c>
      <c r="F27" s="260">
        <v>0</v>
      </c>
      <c r="G27" s="303" t="s">
        <v>671</v>
      </c>
      <c r="H27" s="260">
        <v>6422120</v>
      </c>
    </row>
    <row r="28" spans="1:8">
      <c r="A28" s="302" t="s">
        <v>720</v>
      </c>
      <c r="B28" s="302" t="s">
        <v>721</v>
      </c>
      <c r="C28" s="302" t="s">
        <v>671</v>
      </c>
      <c r="D28" s="260">
        <v>414340</v>
      </c>
      <c r="E28" s="260">
        <v>0</v>
      </c>
      <c r="F28" s="260">
        <v>0</v>
      </c>
      <c r="G28" s="303" t="s">
        <v>671</v>
      </c>
      <c r="H28" s="260">
        <v>414340</v>
      </c>
    </row>
    <row r="29" spans="1:8">
      <c r="A29" s="302" t="s">
        <v>722</v>
      </c>
      <c r="B29" s="302" t="s">
        <v>723</v>
      </c>
      <c r="C29" s="302" t="s">
        <v>671</v>
      </c>
      <c r="D29" s="260">
        <v>13093228</v>
      </c>
      <c r="E29" s="260">
        <v>0</v>
      </c>
      <c r="F29" s="260">
        <v>0</v>
      </c>
      <c r="G29" s="303" t="s">
        <v>671</v>
      </c>
      <c r="H29" s="260">
        <v>13093228</v>
      </c>
    </row>
    <row r="30" spans="1:8">
      <c r="A30" s="302" t="s">
        <v>724</v>
      </c>
      <c r="B30" s="302" t="s">
        <v>725</v>
      </c>
      <c r="C30" s="302" t="s">
        <v>671</v>
      </c>
      <c r="D30" s="260">
        <v>74467294.319999993</v>
      </c>
      <c r="E30" s="260">
        <v>0</v>
      </c>
      <c r="F30" s="260">
        <v>0</v>
      </c>
      <c r="G30" s="303" t="s">
        <v>671</v>
      </c>
      <c r="H30" s="260">
        <v>74467294.319999993</v>
      </c>
    </row>
    <row r="31" spans="1:8">
      <c r="A31" s="302" t="s">
        <v>726</v>
      </c>
      <c r="B31" s="302" t="s">
        <v>727</v>
      </c>
      <c r="C31" s="302" t="s">
        <v>671</v>
      </c>
      <c r="D31" s="260">
        <v>24709603</v>
      </c>
      <c r="E31" s="260">
        <v>0</v>
      </c>
      <c r="F31" s="260">
        <v>0</v>
      </c>
      <c r="G31" s="303" t="s">
        <v>671</v>
      </c>
      <c r="H31" s="260">
        <v>24709603</v>
      </c>
    </row>
    <row r="32" spans="1:8">
      <c r="A32" s="302" t="s">
        <v>728</v>
      </c>
      <c r="B32" s="302" t="s">
        <v>729</v>
      </c>
      <c r="C32" s="302" t="s">
        <v>671</v>
      </c>
      <c r="D32" s="260">
        <v>4978407.5199999996</v>
      </c>
      <c r="E32" s="260">
        <v>0</v>
      </c>
      <c r="F32" s="260">
        <v>0</v>
      </c>
      <c r="G32" s="303" t="s">
        <v>671</v>
      </c>
      <c r="H32" s="260">
        <v>4978407.5199999996</v>
      </c>
    </row>
    <row r="33" spans="1:8">
      <c r="A33" s="302" t="s">
        <v>730</v>
      </c>
      <c r="B33" s="302" t="s">
        <v>731</v>
      </c>
      <c r="C33" s="302" t="s">
        <v>671</v>
      </c>
      <c r="D33" s="260">
        <v>30219647.800000001</v>
      </c>
      <c r="E33" s="260">
        <v>0</v>
      </c>
      <c r="F33" s="260">
        <v>0</v>
      </c>
      <c r="G33" s="303" t="s">
        <v>671</v>
      </c>
      <c r="H33" s="260">
        <v>30219647.800000001</v>
      </c>
    </row>
    <row r="34" spans="1:8">
      <c r="A34" s="302" t="s">
        <v>732</v>
      </c>
      <c r="B34" s="302" t="s">
        <v>733</v>
      </c>
      <c r="C34" s="302" t="s">
        <v>671</v>
      </c>
      <c r="D34" s="260">
        <v>2357788.5299999998</v>
      </c>
      <c r="E34" s="260">
        <v>6802211.4699999997</v>
      </c>
      <c r="F34" s="260">
        <v>4444422.9400000004</v>
      </c>
      <c r="G34" s="303" t="s">
        <v>159</v>
      </c>
      <c r="H34" s="260">
        <v>0</v>
      </c>
    </row>
    <row r="35" spans="1:8">
      <c r="A35" s="302" t="s">
        <v>734</v>
      </c>
      <c r="B35" s="302" t="s">
        <v>735</v>
      </c>
      <c r="C35" s="302" t="s">
        <v>671</v>
      </c>
      <c r="D35" s="260">
        <v>5282004</v>
      </c>
      <c r="E35" s="260">
        <v>0</v>
      </c>
      <c r="F35" s="260">
        <v>0</v>
      </c>
      <c r="G35" s="303" t="s">
        <v>671</v>
      </c>
      <c r="H35" s="260">
        <v>5282004</v>
      </c>
    </row>
    <row r="36" spans="1:8">
      <c r="A36" s="302" t="s">
        <v>736</v>
      </c>
      <c r="B36" s="302" t="s">
        <v>737</v>
      </c>
      <c r="C36" s="302" t="s">
        <v>64</v>
      </c>
      <c r="D36" s="260">
        <v>2372984.5</v>
      </c>
      <c r="E36" s="260">
        <v>4376969</v>
      </c>
      <c r="F36" s="260">
        <v>6749953.5</v>
      </c>
      <c r="G36" s="303" t="s">
        <v>159</v>
      </c>
      <c r="H36" s="260">
        <v>0</v>
      </c>
    </row>
    <row r="37" spans="1:8">
      <c r="A37" s="302" t="s">
        <v>738</v>
      </c>
      <c r="B37" s="302" t="s">
        <v>739</v>
      </c>
      <c r="C37" s="302" t="s">
        <v>671</v>
      </c>
      <c r="D37" s="260">
        <v>30655348.899999999</v>
      </c>
      <c r="E37" s="260">
        <v>0</v>
      </c>
      <c r="F37" s="260">
        <v>0</v>
      </c>
      <c r="G37" s="303" t="s">
        <v>671</v>
      </c>
      <c r="H37" s="260">
        <v>30655348.899999999</v>
      </c>
    </row>
    <row r="38" spans="1:8">
      <c r="A38" s="302" t="s">
        <v>740</v>
      </c>
      <c r="B38" s="302" t="s">
        <v>741</v>
      </c>
      <c r="C38" s="302" t="s">
        <v>671</v>
      </c>
      <c r="D38" s="260">
        <v>1528291</v>
      </c>
      <c r="E38" s="260">
        <v>0</v>
      </c>
      <c r="F38" s="260">
        <v>0</v>
      </c>
      <c r="G38" s="303" t="s">
        <v>671</v>
      </c>
      <c r="H38" s="260">
        <v>1528291</v>
      </c>
    </row>
    <row r="39" spans="1:8">
      <c r="A39" s="302" t="s">
        <v>742</v>
      </c>
      <c r="B39" s="302" t="s">
        <v>743</v>
      </c>
      <c r="C39" s="302" t="s">
        <v>671</v>
      </c>
      <c r="D39" s="260">
        <v>12247927.199999999</v>
      </c>
      <c r="E39" s="260">
        <v>0</v>
      </c>
      <c r="F39" s="260">
        <v>0</v>
      </c>
      <c r="G39" s="303" t="s">
        <v>671</v>
      </c>
      <c r="H39" s="260">
        <v>12247927.199999999</v>
      </c>
    </row>
    <row r="40" spans="1:8">
      <c r="A40" s="302" t="s">
        <v>744</v>
      </c>
      <c r="B40" s="302" t="s">
        <v>745</v>
      </c>
      <c r="C40" s="302" t="s">
        <v>671</v>
      </c>
      <c r="D40" s="260">
        <v>58671090</v>
      </c>
      <c r="E40" s="260">
        <v>0</v>
      </c>
      <c r="F40" s="260">
        <v>0</v>
      </c>
      <c r="G40" s="303" t="s">
        <v>671</v>
      </c>
      <c r="H40" s="260">
        <v>58671090</v>
      </c>
    </row>
    <row r="41" spans="1:8">
      <c r="A41" s="302" t="s">
        <v>746</v>
      </c>
      <c r="B41" s="302" t="s">
        <v>747</v>
      </c>
      <c r="C41" s="302" t="s">
        <v>671</v>
      </c>
      <c r="D41" s="260">
        <v>27622246</v>
      </c>
      <c r="E41" s="260">
        <v>0</v>
      </c>
      <c r="F41" s="260">
        <v>0</v>
      </c>
      <c r="G41" s="303" t="s">
        <v>671</v>
      </c>
      <c r="H41" s="260">
        <v>27622246</v>
      </c>
    </row>
    <row r="42" spans="1:8">
      <c r="A42" s="302" t="s">
        <v>748</v>
      </c>
      <c r="B42" s="302" t="s">
        <v>749</v>
      </c>
      <c r="C42" s="302" t="s">
        <v>671</v>
      </c>
      <c r="D42" s="260">
        <v>99532.4</v>
      </c>
      <c r="E42" s="260">
        <v>5000</v>
      </c>
      <c r="F42" s="260">
        <v>0</v>
      </c>
      <c r="G42" s="303" t="s">
        <v>671</v>
      </c>
      <c r="H42" s="260">
        <v>94532.4</v>
      </c>
    </row>
    <row r="43" spans="1:8">
      <c r="A43" s="302" t="s">
        <v>750</v>
      </c>
      <c r="B43" s="302" t="s">
        <v>751</v>
      </c>
      <c r="C43" s="302" t="s">
        <v>159</v>
      </c>
      <c r="D43" s="260">
        <v>0</v>
      </c>
      <c r="E43" s="260">
        <v>-562</v>
      </c>
      <c r="F43" s="260">
        <v>0</v>
      </c>
      <c r="G43" s="303" t="s">
        <v>671</v>
      </c>
      <c r="H43" s="260">
        <v>562</v>
      </c>
    </row>
    <row r="44" spans="1:8">
      <c r="A44" s="302" t="s">
        <v>752</v>
      </c>
      <c r="B44" s="302" t="s">
        <v>753</v>
      </c>
      <c r="C44" s="302" t="s">
        <v>671</v>
      </c>
      <c r="D44" s="260">
        <v>70828.02</v>
      </c>
      <c r="E44" s="260">
        <v>0</v>
      </c>
      <c r="F44" s="260">
        <v>0</v>
      </c>
      <c r="G44" s="303" t="s">
        <v>671</v>
      </c>
      <c r="H44" s="260">
        <v>70828.02</v>
      </c>
    </row>
    <row r="45" spans="1:8">
      <c r="A45" s="302" t="s">
        <v>754</v>
      </c>
      <c r="B45" s="302" t="s">
        <v>755</v>
      </c>
      <c r="C45" s="302" t="s">
        <v>671</v>
      </c>
      <c r="D45" s="260">
        <v>1062981</v>
      </c>
      <c r="E45" s="260">
        <v>0</v>
      </c>
      <c r="F45" s="260">
        <v>0</v>
      </c>
      <c r="G45" s="303" t="s">
        <v>671</v>
      </c>
      <c r="H45" s="260">
        <v>1062981</v>
      </c>
    </row>
    <row r="46" spans="1:8">
      <c r="A46" s="302" t="s">
        <v>756</v>
      </c>
      <c r="B46" s="302" t="s">
        <v>757</v>
      </c>
      <c r="C46" s="302" t="s">
        <v>671</v>
      </c>
      <c r="D46" s="260">
        <v>24200000</v>
      </c>
      <c r="E46" s="260">
        <v>0</v>
      </c>
      <c r="F46" s="260">
        <v>0</v>
      </c>
      <c r="G46" s="303" t="s">
        <v>671</v>
      </c>
      <c r="H46" s="260">
        <v>24200000</v>
      </c>
    </row>
    <row r="47" spans="1:8">
      <c r="A47" s="302" t="s">
        <v>758</v>
      </c>
      <c r="B47" s="302" t="s">
        <v>759</v>
      </c>
      <c r="C47" s="302" t="s">
        <v>671</v>
      </c>
      <c r="D47" s="260">
        <v>858973329.00999999</v>
      </c>
      <c r="E47" s="260">
        <v>0</v>
      </c>
      <c r="F47" s="260">
        <v>0</v>
      </c>
      <c r="G47" s="303" t="s">
        <v>671</v>
      </c>
      <c r="H47" s="260">
        <v>858973329.00999999</v>
      </c>
    </row>
    <row r="48" spans="1:8">
      <c r="A48" s="302" t="s">
        <v>760</v>
      </c>
      <c r="B48" s="302" t="s">
        <v>761</v>
      </c>
      <c r="C48" s="302" t="s">
        <v>671</v>
      </c>
      <c r="D48" s="260">
        <v>11247788.800000001</v>
      </c>
      <c r="E48" s="260">
        <v>0</v>
      </c>
      <c r="F48" s="260">
        <v>0</v>
      </c>
      <c r="G48" s="303" t="s">
        <v>671</v>
      </c>
      <c r="H48" s="260">
        <v>11247788.800000001</v>
      </c>
    </row>
    <row r="49" spans="1:8">
      <c r="A49" s="302" t="s">
        <v>762</v>
      </c>
      <c r="B49" s="302" t="s">
        <v>763</v>
      </c>
      <c r="C49" s="302" t="s">
        <v>671</v>
      </c>
      <c r="D49" s="260">
        <v>24971884</v>
      </c>
      <c r="E49" s="260">
        <v>0</v>
      </c>
      <c r="F49" s="260">
        <v>0</v>
      </c>
      <c r="G49" s="303" t="s">
        <v>671</v>
      </c>
      <c r="H49" s="260">
        <v>24971884</v>
      </c>
    </row>
    <row r="50" spans="1:8">
      <c r="A50" s="302" t="s">
        <v>764</v>
      </c>
      <c r="B50" s="302" t="s">
        <v>765</v>
      </c>
      <c r="C50" s="302" t="s">
        <v>671</v>
      </c>
      <c r="D50" s="260">
        <v>9544400</v>
      </c>
      <c r="E50" s="260">
        <v>0</v>
      </c>
      <c r="F50" s="260">
        <v>0</v>
      </c>
      <c r="G50" s="303" t="s">
        <v>671</v>
      </c>
      <c r="H50" s="260">
        <v>9544400</v>
      </c>
    </row>
    <row r="51" spans="1:8">
      <c r="A51" s="302" t="s">
        <v>766</v>
      </c>
      <c r="B51" s="302" t="s">
        <v>767</v>
      </c>
      <c r="C51" s="302" t="s">
        <v>671</v>
      </c>
      <c r="D51" s="260">
        <v>3147500</v>
      </c>
      <c r="E51" s="260">
        <v>0</v>
      </c>
      <c r="F51" s="260">
        <v>0</v>
      </c>
      <c r="G51" s="303" t="s">
        <v>671</v>
      </c>
      <c r="H51" s="260">
        <v>3147500</v>
      </c>
    </row>
    <row r="52" spans="1:8">
      <c r="A52" s="302" t="s">
        <v>768</v>
      </c>
      <c r="B52" s="302" t="s">
        <v>769</v>
      </c>
      <c r="C52" s="302" t="s">
        <v>671</v>
      </c>
      <c r="D52" s="260">
        <v>36568601.649999999</v>
      </c>
      <c r="E52" s="260">
        <v>0</v>
      </c>
      <c r="F52" s="260">
        <v>0</v>
      </c>
      <c r="G52" s="303" t="s">
        <v>671</v>
      </c>
      <c r="H52" s="260">
        <v>36568601.649999999</v>
      </c>
    </row>
    <row r="53" spans="1:8">
      <c r="A53" s="302" t="s">
        <v>770</v>
      </c>
      <c r="B53" s="302" t="s">
        <v>771</v>
      </c>
      <c r="C53" s="302" t="s">
        <v>671</v>
      </c>
      <c r="D53" s="260">
        <v>4870213.0999999996</v>
      </c>
      <c r="E53" s="260">
        <v>243987</v>
      </c>
      <c r="F53" s="260">
        <v>86985</v>
      </c>
      <c r="G53" s="303" t="s">
        <v>671</v>
      </c>
      <c r="H53" s="260">
        <v>4713211.0999999996</v>
      </c>
    </row>
    <row r="54" spans="1:8">
      <c r="A54" s="302" t="s">
        <v>772</v>
      </c>
      <c r="B54" s="302" t="s">
        <v>773</v>
      </c>
      <c r="C54" s="302" t="s">
        <v>671</v>
      </c>
      <c r="D54" s="260">
        <v>5907600</v>
      </c>
      <c r="E54" s="260">
        <v>0</v>
      </c>
      <c r="F54" s="260">
        <v>0</v>
      </c>
      <c r="G54" s="303" t="s">
        <v>671</v>
      </c>
      <c r="H54" s="260">
        <v>5907600</v>
      </c>
    </row>
    <row r="55" spans="1:8">
      <c r="A55" s="302" t="s">
        <v>774</v>
      </c>
      <c r="B55" s="302" t="s">
        <v>775</v>
      </c>
      <c r="C55" s="302" t="s">
        <v>671</v>
      </c>
      <c r="D55" s="260">
        <v>49044801.799999997</v>
      </c>
      <c r="E55" s="260">
        <v>230106242.81999999</v>
      </c>
      <c r="F55" s="260">
        <v>181061441.02000001</v>
      </c>
      <c r="G55" s="303" t="s">
        <v>159</v>
      </c>
      <c r="H55" s="260">
        <v>0</v>
      </c>
    </row>
    <row r="56" spans="1:8">
      <c r="A56" s="302" t="s">
        <v>776</v>
      </c>
      <c r="B56" s="302" t="s">
        <v>777</v>
      </c>
      <c r="C56" s="302" t="s">
        <v>671</v>
      </c>
      <c r="D56" s="260">
        <v>278477.69</v>
      </c>
      <c r="E56" s="260">
        <v>278477.69</v>
      </c>
      <c r="F56" s="260">
        <v>0</v>
      </c>
      <c r="G56" s="303" t="s">
        <v>159</v>
      </c>
      <c r="H56" s="260">
        <v>0</v>
      </c>
    </row>
    <row r="57" spans="1:8">
      <c r="A57" s="302" t="s">
        <v>778</v>
      </c>
      <c r="B57" s="302" t="s">
        <v>779</v>
      </c>
      <c r="C57" s="302" t="s">
        <v>671</v>
      </c>
      <c r="D57" s="260">
        <v>156000</v>
      </c>
      <c r="E57" s="260">
        <v>156000</v>
      </c>
      <c r="F57" s="260">
        <v>0</v>
      </c>
      <c r="G57" s="303" t="s">
        <v>159</v>
      </c>
      <c r="H57" s="260">
        <v>0</v>
      </c>
    </row>
    <row r="58" spans="1:8">
      <c r="A58" s="302" t="s">
        <v>65</v>
      </c>
      <c r="B58" s="302" t="s">
        <v>66</v>
      </c>
      <c r="C58" s="302" t="s">
        <v>64</v>
      </c>
      <c r="D58" s="260">
        <v>481228.55</v>
      </c>
      <c r="E58" s="260">
        <v>61198.6</v>
      </c>
      <c r="F58" s="260">
        <v>0</v>
      </c>
      <c r="G58" s="303" t="s">
        <v>64</v>
      </c>
      <c r="H58" s="260">
        <v>542427.15</v>
      </c>
    </row>
    <row r="59" spans="1:8">
      <c r="A59" s="302" t="s">
        <v>67</v>
      </c>
      <c r="B59" s="302" t="s">
        <v>68</v>
      </c>
      <c r="C59" s="302" t="s">
        <v>64</v>
      </c>
      <c r="D59" s="260">
        <v>54475271.859999999</v>
      </c>
      <c r="E59" s="260">
        <v>6376194.5499999998</v>
      </c>
      <c r="F59" s="260">
        <v>0</v>
      </c>
      <c r="G59" s="303" t="s">
        <v>64</v>
      </c>
      <c r="H59" s="260">
        <v>60851466.409999996</v>
      </c>
    </row>
    <row r="60" spans="1:8">
      <c r="A60" s="302" t="s">
        <v>69</v>
      </c>
      <c r="B60" s="302" t="s">
        <v>70</v>
      </c>
      <c r="C60" s="302" t="s">
        <v>64</v>
      </c>
      <c r="D60" s="260">
        <v>9253089.9399999995</v>
      </c>
      <c r="E60" s="260">
        <v>1083051.05</v>
      </c>
      <c r="F60" s="260">
        <v>0</v>
      </c>
      <c r="G60" s="303" t="s">
        <v>64</v>
      </c>
      <c r="H60" s="260">
        <v>10336140.99</v>
      </c>
    </row>
    <row r="61" spans="1:8">
      <c r="A61" s="302" t="s">
        <v>71</v>
      </c>
      <c r="B61" s="302" t="s">
        <v>72</v>
      </c>
      <c r="C61" s="302" t="s">
        <v>64</v>
      </c>
      <c r="D61" s="260">
        <v>1542881.12</v>
      </c>
      <c r="E61" s="260">
        <v>0</v>
      </c>
      <c r="F61" s="260">
        <v>0</v>
      </c>
      <c r="G61" s="303" t="s">
        <v>64</v>
      </c>
      <c r="H61" s="260">
        <v>1542881.12</v>
      </c>
    </row>
    <row r="62" spans="1:8">
      <c r="A62" s="302" t="s">
        <v>73</v>
      </c>
      <c r="B62" s="302" t="s">
        <v>74</v>
      </c>
      <c r="C62" s="302" t="s">
        <v>64</v>
      </c>
      <c r="D62" s="260">
        <v>17411285.809999999</v>
      </c>
      <c r="E62" s="260">
        <v>59587</v>
      </c>
      <c r="F62" s="260">
        <v>30000000</v>
      </c>
      <c r="G62" s="303" t="s">
        <v>671</v>
      </c>
      <c r="H62" s="260">
        <v>12529127.189999999</v>
      </c>
    </row>
    <row r="63" spans="1:8">
      <c r="A63" s="302" t="s">
        <v>75</v>
      </c>
      <c r="B63" s="302" t="s">
        <v>76</v>
      </c>
      <c r="C63" s="302" t="s">
        <v>64</v>
      </c>
      <c r="D63" s="260">
        <v>984150.7</v>
      </c>
      <c r="E63" s="260">
        <v>0</v>
      </c>
      <c r="F63" s="260">
        <v>0</v>
      </c>
      <c r="G63" s="303" t="s">
        <v>64</v>
      </c>
      <c r="H63" s="260">
        <v>984150.7</v>
      </c>
    </row>
    <row r="64" spans="1:8">
      <c r="A64" s="302" t="s">
        <v>77</v>
      </c>
      <c r="B64" s="302" t="s">
        <v>78</v>
      </c>
      <c r="C64" s="302" t="s">
        <v>64</v>
      </c>
      <c r="D64" s="260">
        <v>7668892.3399999999</v>
      </c>
      <c r="E64" s="260">
        <v>907577.68</v>
      </c>
      <c r="F64" s="260">
        <v>0</v>
      </c>
      <c r="G64" s="303" t="s">
        <v>64</v>
      </c>
      <c r="H64" s="260">
        <v>8576470.0199999996</v>
      </c>
    </row>
    <row r="65" spans="1:8">
      <c r="A65" s="302" t="s">
        <v>79</v>
      </c>
      <c r="B65" s="302" t="s">
        <v>80</v>
      </c>
      <c r="C65" s="302" t="s">
        <v>64</v>
      </c>
      <c r="D65" s="260">
        <v>5812607.2699999996</v>
      </c>
      <c r="E65" s="260">
        <v>0</v>
      </c>
      <c r="F65" s="260">
        <v>0</v>
      </c>
      <c r="G65" s="303" t="s">
        <v>64</v>
      </c>
      <c r="H65" s="260">
        <v>5812607.2699999996</v>
      </c>
    </row>
    <row r="66" spans="1:8">
      <c r="A66" s="302" t="s">
        <v>81</v>
      </c>
      <c r="B66" s="302" t="s">
        <v>82</v>
      </c>
      <c r="C66" s="302" t="s">
        <v>64</v>
      </c>
      <c r="D66" s="260">
        <v>1587045.15</v>
      </c>
      <c r="E66" s="260">
        <v>185759.67</v>
      </c>
      <c r="F66" s="260">
        <v>0</v>
      </c>
      <c r="G66" s="303" t="s">
        <v>64</v>
      </c>
      <c r="H66" s="260">
        <v>1772804.82</v>
      </c>
    </row>
    <row r="67" spans="1:8">
      <c r="A67" s="302" t="s">
        <v>83</v>
      </c>
      <c r="B67" s="302" t="s">
        <v>84</v>
      </c>
      <c r="C67" s="302" t="s">
        <v>671</v>
      </c>
      <c r="D67" s="260">
        <v>32227770.399999999</v>
      </c>
      <c r="E67" s="260">
        <v>148</v>
      </c>
      <c r="F67" s="260">
        <v>76860000</v>
      </c>
      <c r="G67" s="303" t="s">
        <v>671</v>
      </c>
      <c r="H67" s="260">
        <v>109087622.40000001</v>
      </c>
    </row>
    <row r="68" spans="1:8">
      <c r="A68" s="302" t="s">
        <v>85</v>
      </c>
      <c r="B68" s="302" t="s">
        <v>86</v>
      </c>
      <c r="C68" s="302" t="s">
        <v>64</v>
      </c>
      <c r="D68" s="260">
        <v>2205042.1</v>
      </c>
      <c r="E68" s="260">
        <v>258094.68</v>
      </c>
      <c r="F68" s="260">
        <v>0</v>
      </c>
      <c r="G68" s="303" t="s">
        <v>64</v>
      </c>
      <c r="H68" s="260">
        <v>2463136.7799999998</v>
      </c>
    </row>
    <row r="69" spans="1:8">
      <c r="A69" s="302" t="s">
        <v>87</v>
      </c>
      <c r="B69" s="302" t="s">
        <v>88</v>
      </c>
      <c r="C69" s="302" t="s">
        <v>64</v>
      </c>
      <c r="D69" s="260">
        <v>1122285.3400000001</v>
      </c>
      <c r="E69" s="260">
        <v>131360.68</v>
      </c>
      <c r="F69" s="260">
        <v>0</v>
      </c>
      <c r="G69" s="303" t="s">
        <v>64</v>
      </c>
      <c r="H69" s="260">
        <v>1253646.02</v>
      </c>
    </row>
    <row r="70" spans="1:8">
      <c r="A70" s="302" t="s">
        <v>89</v>
      </c>
      <c r="B70" s="302" t="s">
        <v>90</v>
      </c>
      <c r="C70" s="302" t="s">
        <v>671</v>
      </c>
      <c r="D70" s="260">
        <v>8173342.5</v>
      </c>
      <c r="E70" s="260">
        <v>269982.17</v>
      </c>
      <c r="F70" s="260">
        <v>0</v>
      </c>
      <c r="G70" s="303" t="s">
        <v>671</v>
      </c>
      <c r="H70" s="260">
        <v>7903360.3300000001</v>
      </c>
    </row>
    <row r="71" spans="1:8">
      <c r="A71" s="302" t="s">
        <v>780</v>
      </c>
      <c r="B71" s="302" t="s">
        <v>781</v>
      </c>
      <c r="C71" s="302" t="s">
        <v>671</v>
      </c>
      <c r="D71" s="260">
        <v>29993950.77</v>
      </c>
      <c r="E71" s="260">
        <v>0</v>
      </c>
      <c r="F71" s="260">
        <v>16140000</v>
      </c>
      <c r="G71" s="303" t="s">
        <v>671</v>
      </c>
      <c r="H71" s="260">
        <v>46133950.770000003</v>
      </c>
    </row>
    <row r="72" spans="1:8">
      <c r="A72" s="302" t="s">
        <v>91</v>
      </c>
      <c r="B72" s="302" t="s">
        <v>92</v>
      </c>
      <c r="C72" s="302" t="s">
        <v>64</v>
      </c>
      <c r="D72" s="260">
        <v>13670093.619999999</v>
      </c>
      <c r="E72" s="260">
        <v>644905.6</v>
      </c>
      <c r="F72" s="260">
        <v>0</v>
      </c>
      <c r="G72" s="303" t="s">
        <v>64</v>
      </c>
      <c r="H72" s="260">
        <v>14314999.220000001</v>
      </c>
    </row>
    <row r="73" spans="1:8">
      <c r="A73" s="302" t="s">
        <v>782</v>
      </c>
      <c r="B73" s="302" t="s">
        <v>783</v>
      </c>
      <c r="C73" s="302" t="s">
        <v>159</v>
      </c>
      <c r="D73" s="260">
        <v>0</v>
      </c>
      <c r="E73" s="260">
        <v>1555</v>
      </c>
      <c r="F73" s="260">
        <v>0</v>
      </c>
      <c r="G73" s="303" t="s">
        <v>64</v>
      </c>
      <c r="H73" s="260">
        <v>1555</v>
      </c>
    </row>
    <row r="74" spans="1:8">
      <c r="A74" s="302" t="s">
        <v>93</v>
      </c>
      <c r="B74" s="302" t="s">
        <v>94</v>
      </c>
      <c r="C74" s="302" t="s">
        <v>64</v>
      </c>
      <c r="D74" s="260">
        <v>10368682.08</v>
      </c>
      <c r="E74" s="260">
        <v>30005515</v>
      </c>
      <c r="F74" s="260">
        <v>0</v>
      </c>
      <c r="G74" s="303" t="s">
        <v>64</v>
      </c>
      <c r="H74" s="260">
        <v>40374197.079999998</v>
      </c>
    </row>
    <row r="75" spans="1:8">
      <c r="A75" s="302" t="s">
        <v>95</v>
      </c>
      <c r="B75" s="302" t="s">
        <v>96</v>
      </c>
      <c r="C75" s="302" t="s">
        <v>64</v>
      </c>
      <c r="D75" s="260">
        <v>38042212.240000002</v>
      </c>
      <c r="E75" s="260">
        <v>75080049.840000004</v>
      </c>
      <c r="F75" s="260">
        <v>56540641.539999999</v>
      </c>
      <c r="G75" s="303" t="s">
        <v>64</v>
      </c>
      <c r="H75" s="260">
        <v>56581620.539999999</v>
      </c>
    </row>
    <row r="76" spans="1:8">
      <c r="A76" s="302" t="s">
        <v>784</v>
      </c>
      <c r="B76" s="302" t="s">
        <v>785</v>
      </c>
      <c r="C76" s="302" t="s">
        <v>64</v>
      </c>
      <c r="D76" s="260">
        <v>5214402.01</v>
      </c>
      <c r="E76" s="260">
        <v>0</v>
      </c>
      <c r="F76" s="260">
        <v>0</v>
      </c>
      <c r="G76" s="303" t="s">
        <v>64</v>
      </c>
      <c r="H76" s="260">
        <v>5214402.01</v>
      </c>
    </row>
    <row r="77" spans="1:8">
      <c r="A77" s="302" t="s">
        <v>786</v>
      </c>
      <c r="B77" s="302" t="s">
        <v>787</v>
      </c>
      <c r="C77" s="302" t="s">
        <v>64</v>
      </c>
      <c r="D77" s="260">
        <v>5727488.8700000001</v>
      </c>
      <c r="E77" s="260">
        <v>0</v>
      </c>
      <c r="F77" s="260">
        <v>0</v>
      </c>
      <c r="G77" s="303" t="s">
        <v>64</v>
      </c>
      <c r="H77" s="260">
        <v>5727488.8700000001</v>
      </c>
    </row>
    <row r="78" spans="1:8">
      <c r="A78" s="302" t="s">
        <v>97</v>
      </c>
      <c r="B78" s="302" t="s">
        <v>98</v>
      </c>
      <c r="C78" s="302" t="s">
        <v>64</v>
      </c>
      <c r="D78" s="260">
        <v>12327673.869999999</v>
      </c>
      <c r="E78" s="260">
        <v>1106554.22</v>
      </c>
      <c r="F78" s="260">
        <v>0</v>
      </c>
      <c r="G78" s="303" t="s">
        <v>64</v>
      </c>
      <c r="H78" s="260">
        <v>13434228.09</v>
      </c>
    </row>
    <row r="79" spans="1:8">
      <c r="A79" s="302" t="s">
        <v>99</v>
      </c>
      <c r="B79" s="302" t="s">
        <v>100</v>
      </c>
      <c r="C79" s="302" t="s">
        <v>64</v>
      </c>
      <c r="D79" s="260">
        <v>14033779.34</v>
      </c>
      <c r="E79" s="260">
        <v>14131032.34</v>
      </c>
      <c r="F79" s="260">
        <v>14038779.34</v>
      </c>
      <c r="G79" s="303" t="s">
        <v>64</v>
      </c>
      <c r="H79" s="260">
        <v>14126032.34</v>
      </c>
    </row>
    <row r="80" spans="1:8">
      <c r="A80" s="302" t="s">
        <v>101</v>
      </c>
      <c r="B80" s="302" t="s">
        <v>102</v>
      </c>
      <c r="C80" s="302" t="s">
        <v>64</v>
      </c>
      <c r="D80" s="260">
        <v>51500443.68</v>
      </c>
      <c r="E80" s="260">
        <v>18104534.02</v>
      </c>
      <c r="F80" s="260">
        <v>5800000</v>
      </c>
      <c r="G80" s="303" t="s">
        <v>64</v>
      </c>
      <c r="H80" s="260">
        <v>63804977.700000003</v>
      </c>
    </row>
    <row r="81" spans="1:8">
      <c r="A81" s="302" t="s">
        <v>103</v>
      </c>
      <c r="B81" s="302" t="s">
        <v>104</v>
      </c>
      <c r="C81" s="302" t="s">
        <v>64</v>
      </c>
      <c r="D81" s="260">
        <v>16092956.02</v>
      </c>
      <c r="E81" s="260">
        <v>1998914.79</v>
      </c>
      <c r="F81" s="260">
        <v>79630</v>
      </c>
      <c r="G81" s="303" t="s">
        <v>64</v>
      </c>
      <c r="H81" s="260">
        <v>18012240.809999999</v>
      </c>
    </row>
    <row r="82" spans="1:8">
      <c r="A82" s="302" t="s">
        <v>105</v>
      </c>
      <c r="B82" s="302" t="s">
        <v>106</v>
      </c>
      <c r="C82" s="302" t="s">
        <v>64</v>
      </c>
      <c r="D82" s="260">
        <v>1791261.6</v>
      </c>
      <c r="E82" s="260">
        <v>0</v>
      </c>
      <c r="F82" s="260">
        <v>35000000</v>
      </c>
      <c r="G82" s="303" t="s">
        <v>671</v>
      </c>
      <c r="H82" s="260">
        <v>33208738.399999999</v>
      </c>
    </row>
    <row r="83" spans="1:8">
      <c r="A83" s="302" t="s">
        <v>107</v>
      </c>
      <c r="B83" s="302" t="s">
        <v>108</v>
      </c>
      <c r="C83" s="302" t="s">
        <v>64</v>
      </c>
      <c r="D83" s="260">
        <v>2482454.5299999998</v>
      </c>
      <c r="E83" s="260">
        <v>0</v>
      </c>
      <c r="F83" s="260">
        <v>0</v>
      </c>
      <c r="G83" s="303" t="s">
        <v>64</v>
      </c>
      <c r="H83" s="260">
        <v>2482454.5299999998</v>
      </c>
    </row>
    <row r="84" spans="1:8">
      <c r="A84" s="302" t="s">
        <v>109</v>
      </c>
      <c r="B84" s="302" t="s">
        <v>110</v>
      </c>
      <c r="C84" s="302" t="s">
        <v>64</v>
      </c>
      <c r="D84" s="260">
        <v>60223959.789999999</v>
      </c>
      <c r="E84" s="260">
        <v>14848282.029999999</v>
      </c>
      <c r="F84" s="260">
        <v>0</v>
      </c>
      <c r="G84" s="303" t="s">
        <v>64</v>
      </c>
      <c r="H84" s="260">
        <v>75072241.819999993</v>
      </c>
    </row>
    <row r="85" spans="1:8">
      <c r="A85" s="302" t="s">
        <v>111</v>
      </c>
      <c r="B85" s="302" t="s">
        <v>112</v>
      </c>
      <c r="C85" s="302" t="s">
        <v>64</v>
      </c>
      <c r="D85" s="260">
        <v>46048387.009999998</v>
      </c>
      <c r="E85" s="260">
        <v>4630545.0599999996</v>
      </c>
      <c r="F85" s="260">
        <v>0</v>
      </c>
      <c r="G85" s="303" t="s">
        <v>64</v>
      </c>
      <c r="H85" s="260">
        <v>50678932.07</v>
      </c>
    </row>
    <row r="86" spans="1:8">
      <c r="A86" s="302" t="s">
        <v>113</v>
      </c>
      <c r="B86" s="302" t="s">
        <v>114</v>
      </c>
      <c r="C86" s="302" t="s">
        <v>64</v>
      </c>
      <c r="D86" s="260">
        <v>43620846.57</v>
      </c>
      <c r="E86" s="260">
        <v>8942646.1199999992</v>
      </c>
      <c r="F86" s="260">
        <v>0</v>
      </c>
      <c r="G86" s="303" t="s">
        <v>64</v>
      </c>
      <c r="H86" s="260">
        <v>52563492.689999998</v>
      </c>
    </row>
    <row r="87" spans="1:8">
      <c r="A87" s="302" t="s">
        <v>115</v>
      </c>
      <c r="B87" s="302" t="s">
        <v>116</v>
      </c>
      <c r="C87" s="302" t="s">
        <v>64</v>
      </c>
      <c r="D87" s="260">
        <v>8800237.0399999991</v>
      </c>
      <c r="E87" s="260">
        <v>1039753.37</v>
      </c>
      <c r="F87" s="260">
        <v>0</v>
      </c>
      <c r="G87" s="303" t="s">
        <v>64</v>
      </c>
      <c r="H87" s="260">
        <v>9839990.4100000001</v>
      </c>
    </row>
    <row r="88" spans="1:8">
      <c r="A88" s="302" t="s">
        <v>117</v>
      </c>
      <c r="B88" s="302" t="s">
        <v>118</v>
      </c>
      <c r="C88" s="302" t="s">
        <v>64</v>
      </c>
      <c r="D88" s="260">
        <v>61756192.75</v>
      </c>
      <c r="E88" s="260">
        <v>29489123.359999999</v>
      </c>
      <c r="F88" s="260">
        <v>0</v>
      </c>
      <c r="G88" s="303" t="s">
        <v>64</v>
      </c>
      <c r="H88" s="260">
        <v>91245316.109999999</v>
      </c>
    </row>
    <row r="89" spans="1:8">
      <c r="A89" s="302" t="s">
        <v>119</v>
      </c>
      <c r="B89" s="302" t="s">
        <v>120</v>
      </c>
      <c r="C89" s="302" t="s">
        <v>64</v>
      </c>
      <c r="D89" s="260">
        <v>58497268.869999997</v>
      </c>
      <c r="E89" s="260">
        <v>32319983.829999998</v>
      </c>
      <c r="F89" s="260">
        <v>0</v>
      </c>
      <c r="G89" s="303" t="s">
        <v>64</v>
      </c>
      <c r="H89" s="260">
        <v>90817252.700000003</v>
      </c>
    </row>
    <row r="90" spans="1:8">
      <c r="A90" s="302" t="s">
        <v>121</v>
      </c>
      <c r="B90" s="302" t="s">
        <v>122</v>
      </c>
      <c r="C90" s="302" t="s">
        <v>64</v>
      </c>
      <c r="D90" s="260">
        <v>19312029.530000001</v>
      </c>
      <c r="E90" s="260">
        <v>2328445.41</v>
      </c>
      <c r="F90" s="260">
        <v>0</v>
      </c>
      <c r="G90" s="303" t="s">
        <v>64</v>
      </c>
      <c r="H90" s="260">
        <v>21640474.940000001</v>
      </c>
    </row>
    <row r="91" spans="1:8">
      <c r="A91" s="302" t="s">
        <v>123</v>
      </c>
      <c r="B91" s="302" t="s">
        <v>124</v>
      </c>
      <c r="C91" s="302" t="s">
        <v>64</v>
      </c>
      <c r="D91" s="260">
        <v>17459539.690000001</v>
      </c>
      <c r="E91" s="260">
        <v>2111394.14</v>
      </c>
      <c r="F91" s="260">
        <v>0</v>
      </c>
      <c r="G91" s="303" t="s">
        <v>64</v>
      </c>
      <c r="H91" s="260">
        <v>19570933.829999998</v>
      </c>
    </row>
    <row r="92" spans="1:8">
      <c r="A92" s="302" t="s">
        <v>125</v>
      </c>
      <c r="B92" s="302" t="s">
        <v>126</v>
      </c>
      <c r="C92" s="302" t="s">
        <v>64</v>
      </c>
      <c r="D92" s="260">
        <v>16872467.850000001</v>
      </c>
      <c r="E92" s="260">
        <v>1831087.69</v>
      </c>
      <c r="F92" s="260">
        <v>0</v>
      </c>
      <c r="G92" s="303" t="s">
        <v>64</v>
      </c>
      <c r="H92" s="260">
        <v>18703555.539999999</v>
      </c>
    </row>
    <row r="93" spans="1:8">
      <c r="A93" s="302" t="s">
        <v>127</v>
      </c>
      <c r="B93" s="302" t="s">
        <v>128</v>
      </c>
      <c r="C93" s="302" t="s">
        <v>64</v>
      </c>
      <c r="D93" s="260">
        <v>8607882.6400000006</v>
      </c>
      <c r="E93" s="260">
        <v>0</v>
      </c>
      <c r="F93" s="260">
        <v>0</v>
      </c>
      <c r="G93" s="303" t="s">
        <v>64</v>
      </c>
      <c r="H93" s="260">
        <v>8607882.6400000006</v>
      </c>
    </row>
    <row r="94" spans="1:8">
      <c r="A94" s="302" t="s">
        <v>129</v>
      </c>
      <c r="B94" s="302" t="s">
        <v>130</v>
      </c>
      <c r="C94" s="302" t="s">
        <v>64</v>
      </c>
      <c r="D94" s="260">
        <v>15147716.02</v>
      </c>
      <c r="E94" s="260">
        <v>0</v>
      </c>
      <c r="F94" s="260">
        <v>0</v>
      </c>
      <c r="G94" s="303" t="s">
        <v>64</v>
      </c>
      <c r="H94" s="260">
        <v>15147716.02</v>
      </c>
    </row>
    <row r="95" spans="1:8">
      <c r="A95" s="302" t="s">
        <v>131</v>
      </c>
      <c r="B95" s="302" t="s">
        <v>132</v>
      </c>
      <c r="C95" s="302" t="s">
        <v>64</v>
      </c>
      <c r="D95" s="260">
        <v>16479239.84</v>
      </c>
      <c r="E95" s="260">
        <v>7921507.8399999999</v>
      </c>
      <c r="F95" s="260">
        <v>0</v>
      </c>
      <c r="G95" s="303" t="s">
        <v>64</v>
      </c>
      <c r="H95" s="260">
        <v>24400747.68</v>
      </c>
    </row>
    <row r="96" spans="1:8">
      <c r="A96" s="302" t="s">
        <v>788</v>
      </c>
      <c r="B96" s="302" t="s">
        <v>789</v>
      </c>
      <c r="C96" s="302" t="s">
        <v>671</v>
      </c>
      <c r="D96" s="260">
        <v>116200</v>
      </c>
      <c r="E96" s="260">
        <v>0</v>
      </c>
      <c r="F96" s="260">
        <v>0</v>
      </c>
      <c r="G96" s="303" t="s">
        <v>671</v>
      </c>
      <c r="H96" s="260">
        <v>116200</v>
      </c>
    </row>
    <row r="97" spans="1:8">
      <c r="A97" s="302" t="s">
        <v>790</v>
      </c>
      <c r="B97" s="302" t="s">
        <v>791</v>
      </c>
      <c r="C97" s="302" t="s">
        <v>64</v>
      </c>
      <c r="D97" s="260">
        <v>4203292</v>
      </c>
      <c r="E97" s="260">
        <v>0</v>
      </c>
      <c r="F97" s="260">
        <v>0</v>
      </c>
      <c r="G97" s="303" t="s">
        <v>64</v>
      </c>
      <c r="H97" s="260">
        <v>4203292</v>
      </c>
    </row>
    <row r="98" spans="1:8">
      <c r="A98" s="302" t="s">
        <v>792</v>
      </c>
      <c r="B98" s="302" t="s">
        <v>793</v>
      </c>
      <c r="C98" s="302" t="s">
        <v>64</v>
      </c>
      <c r="D98" s="260">
        <v>3458.47</v>
      </c>
      <c r="E98" s="260">
        <v>0</v>
      </c>
      <c r="F98" s="260">
        <v>0</v>
      </c>
      <c r="G98" s="303" t="s">
        <v>64</v>
      </c>
      <c r="H98" s="260">
        <v>3458.47</v>
      </c>
    </row>
    <row r="99" spans="1:8">
      <c r="A99" s="302" t="s">
        <v>133</v>
      </c>
      <c r="B99" s="302" t="s">
        <v>134</v>
      </c>
      <c r="C99" s="302" t="s">
        <v>64</v>
      </c>
      <c r="D99" s="260">
        <v>27875954.34</v>
      </c>
      <c r="E99" s="260">
        <v>3263396.87</v>
      </c>
      <c r="F99" s="260">
        <v>0</v>
      </c>
      <c r="G99" s="303" t="s">
        <v>64</v>
      </c>
      <c r="H99" s="260">
        <v>31139351.210000001</v>
      </c>
    </row>
    <row r="100" spans="1:8">
      <c r="A100" s="302" t="s">
        <v>135</v>
      </c>
      <c r="B100" s="302" t="s">
        <v>136</v>
      </c>
      <c r="C100" s="302" t="s">
        <v>64</v>
      </c>
      <c r="D100" s="260">
        <v>1003003.17</v>
      </c>
      <c r="E100" s="260">
        <v>117399.03999999999</v>
      </c>
      <c r="F100" s="260">
        <v>0</v>
      </c>
      <c r="G100" s="303" t="s">
        <v>64</v>
      </c>
      <c r="H100" s="260">
        <v>1120402.21</v>
      </c>
    </row>
    <row r="101" spans="1:8">
      <c r="A101" s="302" t="s">
        <v>137</v>
      </c>
      <c r="B101" s="302" t="s">
        <v>138</v>
      </c>
      <c r="C101" s="302" t="s">
        <v>64</v>
      </c>
      <c r="D101" s="260">
        <v>57718370.600000001</v>
      </c>
      <c r="E101" s="260">
        <v>6755791.1600000001</v>
      </c>
      <c r="F101" s="260">
        <v>0</v>
      </c>
      <c r="G101" s="303" t="s">
        <v>64</v>
      </c>
      <c r="H101" s="260">
        <v>64474161.759999998</v>
      </c>
    </row>
    <row r="102" spans="1:8">
      <c r="A102" s="302" t="s">
        <v>139</v>
      </c>
      <c r="B102" s="302" t="s">
        <v>140</v>
      </c>
      <c r="C102" s="302" t="s">
        <v>64</v>
      </c>
      <c r="D102" s="260">
        <v>244671171.34999999</v>
      </c>
      <c r="E102" s="260">
        <v>61091326.960000001</v>
      </c>
      <c r="F102" s="260">
        <v>0</v>
      </c>
      <c r="G102" s="303" t="s">
        <v>64</v>
      </c>
      <c r="H102" s="260">
        <v>305762498.31</v>
      </c>
    </row>
    <row r="103" spans="1:8">
      <c r="A103" s="302" t="s">
        <v>141</v>
      </c>
      <c r="B103" s="302" t="s">
        <v>142</v>
      </c>
      <c r="C103" s="302" t="s">
        <v>64</v>
      </c>
      <c r="D103" s="260">
        <v>12126740.84</v>
      </c>
      <c r="E103" s="260">
        <v>1419404.74</v>
      </c>
      <c r="F103" s="260">
        <v>0</v>
      </c>
      <c r="G103" s="303" t="s">
        <v>64</v>
      </c>
      <c r="H103" s="260">
        <v>13546145.58</v>
      </c>
    </row>
    <row r="104" spans="1:8">
      <c r="A104" s="302" t="s">
        <v>143</v>
      </c>
      <c r="B104" s="302" t="s">
        <v>144</v>
      </c>
      <c r="C104" s="302" t="s">
        <v>64</v>
      </c>
      <c r="D104" s="260">
        <v>83459469.030000001</v>
      </c>
      <c r="E104" s="260">
        <v>242990</v>
      </c>
      <c r="F104" s="260">
        <v>72570000</v>
      </c>
      <c r="G104" s="303" t="s">
        <v>64</v>
      </c>
      <c r="H104" s="260">
        <v>11132459.029999999</v>
      </c>
    </row>
    <row r="105" spans="1:8">
      <c r="A105" s="302" t="s">
        <v>145</v>
      </c>
      <c r="B105" s="302" t="s">
        <v>146</v>
      </c>
      <c r="C105" s="302" t="s">
        <v>64</v>
      </c>
      <c r="D105" s="260">
        <v>845565</v>
      </c>
      <c r="E105" s="260">
        <v>0</v>
      </c>
      <c r="F105" s="260">
        <v>0</v>
      </c>
      <c r="G105" s="303" t="s">
        <v>64</v>
      </c>
      <c r="H105" s="260">
        <v>845565</v>
      </c>
    </row>
    <row r="106" spans="1:8">
      <c r="A106" s="302" t="s">
        <v>147</v>
      </c>
      <c r="B106" s="302" t="s">
        <v>148</v>
      </c>
      <c r="C106" s="302" t="s">
        <v>64</v>
      </c>
      <c r="D106" s="260">
        <v>514571.4</v>
      </c>
      <c r="E106" s="260">
        <v>664171.4</v>
      </c>
      <c r="F106" s="260">
        <v>1118742.8</v>
      </c>
      <c r="G106" s="303" t="s">
        <v>64</v>
      </c>
      <c r="H106" s="260">
        <v>60000</v>
      </c>
    </row>
    <row r="107" spans="1:8">
      <c r="A107" s="302" t="s">
        <v>149</v>
      </c>
      <c r="B107" s="302" t="s">
        <v>150</v>
      </c>
      <c r="C107" s="302" t="s">
        <v>671</v>
      </c>
      <c r="D107" s="260">
        <v>49120981.75</v>
      </c>
      <c r="E107" s="260">
        <v>63285253.729999997</v>
      </c>
      <c r="F107" s="260">
        <v>98594111.769999996</v>
      </c>
      <c r="G107" s="303" t="s">
        <v>671</v>
      </c>
      <c r="H107" s="260">
        <v>84429839.790000007</v>
      </c>
    </row>
    <row r="108" spans="1:8">
      <c r="A108" s="302" t="s">
        <v>151</v>
      </c>
      <c r="B108" s="302" t="s">
        <v>152</v>
      </c>
      <c r="C108" s="302" t="s">
        <v>64</v>
      </c>
      <c r="D108" s="260">
        <v>65969892.5</v>
      </c>
      <c r="E108" s="260">
        <v>7747582.1500000004</v>
      </c>
      <c r="F108" s="260">
        <v>0</v>
      </c>
      <c r="G108" s="303" t="s">
        <v>64</v>
      </c>
      <c r="H108" s="260">
        <v>73717474.650000006</v>
      </c>
    </row>
    <row r="109" spans="1:8">
      <c r="A109" s="302" t="s">
        <v>153</v>
      </c>
      <c r="B109" s="302" t="s">
        <v>154</v>
      </c>
      <c r="C109" s="302" t="s">
        <v>64</v>
      </c>
      <c r="D109" s="260">
        <v>12668</v>
      </c>
      <c r="E109" s="260">
        <v>481.42</v>
      </c>
      <c r="F109" s="260">
        <v>0</v>
      </c>
      <c r="G109" s="303" t="s">
        <v>64</v>
      </c>
      <c r="H109" s="260">
        <v>13149.42</v>
      </c>
    </row>
    <row r="110" spans="1:8">
      <c r="A110" s="302" t="s">
        <v>155</v>
      </c>
      <c r="B110" s="302" t="s">
        <v>156</v>
      </c>
      <c r="C110" s="302" t="s">
        <v>64</v>
      </c>
      <c r="D110" s="260">
        <v>42199282.57</v>
      </c>
      <c r="E110" s="260">
        <v>42708263.57</v>
      </c>
      <c r="F110" s="260">
        <v>56353982.57</v>
      </c>
      <c r="G110" s="303" t="s">
        <v>64</v>
      </c>
      <c r="H110" s="260">
        <v>28553563.57</v>
      </c>
    </row>
    <row r="111" spans="1:8">
      <c r="A111" s="302" t="s">
        <v>157</v>
      </c>
      <c r="B111" s="302" t="s">
        <v>158</v>
      </c>
      <c r="C111" s="302" t="s">
        <v>64</v>
      </c>
      <c r="D111" s="260">
        <v>57672238.200000003</v>
      </c>
      <c r="E111" s="260">
        <v>46364</v>
      </c>
      <c r="F111" s="260">
        <v>0</v>
      </c>
      <c r="G111" s="303" t="s">
        <v>64</v>
      </c>
      <c r="H111" s="260">
        <v>57718602.200000003</v>
      </c>
    </row>
    <row r="112" spans="1:8">
      <c r="A112" s="302" t="s">
        <v>160</v>
      </c>
      <c r="B112" s="302" t="s">
        <v>161</v>
      </c>
      <c r="C112" s="302" t="s">
        <v>64</v>
      </c>
      <c r="D112" s="260">
        <v>691580</v>
      </c>
      <c r="E112" s="260">
        <v>0</v>
      </c>
      <c r="F112" s="260">
        <v>0</v>
      </c>
      <c r="G112" s="303" t="s">
        <v>64</v>
      </c>
      <c r="H112" s="260">
        <v>691580</v>
      </c>
    </row>
    <row r="113" spans="1:8">
      <c r="A113" s="302" t="s">
        <v>162</v>
      </c>
      <c r="B113" s="302" t="s">
        <v>163</v>
      </c>
      <c r="C113" s="302" t="s">
        <v>64</v>
      </c>
      <c r="D113" s="260">
        <v>9838262.5700000003</v>
      </c>
      <c r="E113" s="260">
        <v>1448397.56</v>
      </c>
      <c r="F113" s="260">
        <v>0</v>
      </c>
      <c r="G113" s="303" t="s">
        <v>64</v>
      </c>
      <c r="H113" s="260">
        <v>11286660.130000001</v>
      </c>
    </row>
    <row r="114" spans="1:8">
      <c r="A114" s="302" t="s">
        <v>794</v>
      </c>
      <c r="B114" s="302" t="s">
        <v>795</v>
      </c>
      <c r="C114" s="302" t="s">
        <v>671</v>
      </c>
      <c r="D114" s="260">
        <v>8161653</v>
      </c>
      <c r="E114" s="260">
        <v>0</v>
      </c>
      <c r="F114" s="260">
        <v>0</v>
      </c>
      <c r="G114" s="303" t="s">
        <v>671</v>
      </c>
      <c r="H114" s="260">
        <v>8161653</v>
      </c>
    </row>
    <row r="115" spans="1:8">
      <c r="A115" s="302" t="s">
        <v>164</v>
      </c>
      <c r="B115" s="302" t="s">
        <v>165</v>
      </c>
      <c r="C115" s="302" t="s">
        <v>64</v>
      </c>
      <c r="D115" s="260">
        <v>4912514.5999999996</v>
      </c>
      <c r="E115" s="260">
        <v>99626</v>
      </c>
      <c r="F115" s="260">
        <v>5190000</v>
      </c>
      <c r="G115" s="303" t="s">
        <v>671</v>
      </c>
      <c r="H115" s="260">
        <v>177859.4</v>
      </c>
    </row>
    <row r="116" spans="1:8">
      <c r="A116" s="302" t="s">
        <v>166</v>
      </c>
      <c r="B116" s="302" t="s">
        <v>167</v>
      </c>
      <c r="C116" s="302" t="s">
        <v>64</v>
      </c>
      <c r="D116" s="260">
        <v>18350584</v>
      </c>
      <c r="E116" s="260">
        <v>0</v>
      </c>
      <c r="F116" s="260">
        <v>0</v>
      </c>
      <c r="G116" s="303" t="s">
        <v>64</v>
      </c>
      <c r="H116" s="260">
        <v>18350584</v>
      </c>
    </row>
    <row r="117" spans="1:8">
      <c r="A117" s="302" t="s">
        <v>168</v>
      </c>
      <c r="B117" s="302" t="s">
        <v>169</v>
      </c>
      <c r="C117" s="302" t="s">
        <v>64</v>
      </c>
      <c r="D117" s="260">
        <v>77111.5</v>
      </c>
      <c r="E117" s="260">
        <v>10792411.17</v>
      </c>
      <c r="F117" s="260">
        <v>0</v>
      </c>
      <c r="G117" s="303" t="s">
        <v>64</v>
      </c>
      <c r="H117" s="260">
        <v>10869522.67</v>
      </c>
    </row>
    <row r="118" spans="1:8">
      <c r="A118" s="302" t="s">
        <v>170</v>
      </c>
      <c r="B118" s="302" t="s">
        <v>171</v>
      </c>
      <c r="C118" s="302" t="s">
        <v>64</v>
      </c>
      <c r="D118" s="260">
        <v>15548751.59</v>
      </c>
      <c r="E118" s="260">
        <v>7905530.8300000001</v>
      </c>
      <c r="F118" s="260">
        <v>0</v>
      </c>
      <c r="G118" s="303" t="s">
        <v>64</v>
      </c>
      <c r="H118" s="260">
        <v>23454282.420000002</v>
      </c>
    </row>
    <row r="119" spans="1:8">
      <c r="A119" s="302" t="s">
        <v>172</v>
      </c>
      <c r="B119" s="302" t="s">
        <v>173</v>
      </c>
      <c r="C119" s="302" t="s">
        <v>64</v>
      </c>
      <c r="D119" s="260">
        <v>8643256.0199999996</v>
      </c>
      <c r="E119" s="260">
        <v>0</v>
      </c>
      <c r="F119" s="260">
        <v>9000000</v>
      </c>
      <c r="G119" s="303" t="s">
        <v>671</v>
      </c>
      <c r="H119" s="260">
        <v>356743.98</v>
      </c>
    </row>
    <row r="120" spans="1:8">
      <c r="A120" s="302" t="s">
        <v>174</v>
      </c>
      <c r="B120" s="302" t="s">
        <v>175</v>
      </c>
      <c r="C120" s="302" t="s">
        <v>64</v>
      </c>
      <c r="D120" s="260">
        <v>270968173.72000003</v>
      </c>
      <c r="E120" s="260">
        <v>271182068.5</v>
      </c>
      <c r="F120" s="260">
        <v>286704053.72000003</v>
      </c>
      <c r="G120" s="303" t="s">
        <v>64</v>
      </c>
      <c r="H120" s="260">
        <v>255446188.5</v>
      </c>
    </row>
    <row r="121" spans="1:8">
      <c r="A121" s="302" t="s">
        <v>176</v>
      </c>
      <c r="B121" s="302" t="s">
        <v>177</v>
      </c>
      <c r="C121" s="302" t="s">
        <v>64</v>
      </c>
      <c r="D121" s="260">
        <v>14893960.439999999</v>
      </c>
      <c r="E121" s="260">
        <v>40941318.149999999</v>
      </c>
      <c r="F121" s="260">
        <v>0</v>
      </c>
      <c r="G121" s="303" t="s">
        <v>64</v>
      </c>
      <c r="H121" s="260">
        <v>55835278.590000004</v>
      </c>
    </row>
    <row r="122" spans="1:8">
      <c r="A122" s="302" t="s">
        <v>178</v>
      </c>
      <c r="B122" s="302" t="s">
        <v>179</v>
      </c>
      <c r="C122" s="302" t="s">
        <v>64</v>
      </c>
      <c r="D122" s="260">
        <v>23413894.309999999</v>
      </c>
      <c r="E122" s="260">
        <v>24</v>
      </c>
      <c r="F122" s="260">
        <v>0</v>
      </c>
      <c r="G122" s="303" t="s">
        <v>64</v>
      </c>
      <c r="H122" s="260">
        <v>23413918.309999999</v>
      </c>
    </row>
    <row r="123" spans="1:8">
      <c r="A123" s="302" t="s">
        <v>180</v>
      </c>
      <c r="B123" s="302" t="s">
        <v>181</v>
      </c>
      <c r="C123" s="302" t="s">
        <v>64</v>
      </c>
      <c r="D123" s="260">
        <v>20810527.940000001</v>
      </c>
      <c r="E123" s="260">
        <v>2435820.36</v>
      </c>
      <c r="F123" s="260">
        <v>0</v>
      </c>
      <c r="G123" s="303" t="s">
        <v>64</v>
      </c>
      <c r="H123" s="260">
        <v>23246348.300000001</v>
      </c>
    </row>
    <row r="124" spans="1:8">
      <c r="A124" s="302" t="s">
        <v>182</v>
      </c>
      <c r="B124" s="302" t="s">
        <v>183</v>
      </c>
      <c r="C124" s="302" t="s">
        <v>64</v>
      </c>
      <c r="D124" s="260">
        <v>353948.02</v>
      </c>
      <c r="E124" s="260">
        <v>3</v>
      </c>
      <c r="F124" s="260">
        <v>0</v>
      </c>
      <c r="G124" s="303" t="s">
        <v>64</v>
      </c>
      <c r="H124" s="260">
        <v>353951.02</v>
      </c>
    </row>
    <row r="125" spans="1:8">
      <c r="A125" s="302" t="s">
        <v>184</v>
      </c>
      <c r="B125" s="302" t="s">
        <v>185</v>
      </c>
      <c r="C125" s="302" t="s">
        <v>64</v>
      </c>
      <c r="D125" s="260">
        <v>471526.55</v>
      </c>
      <c r="E125" s="260">
        <v>0</v>
      </c>
      <c r="F125" s="260">
        <v>0</v>
      </c>
      <c r="G125" s="303" t="s">
        <v>64</v>
      </c>
      <c r="H125" s="260">
        <v>471526.55</v>
      </c>
    </row>
    <row r="126" spans="1:8">
      <c r="A126" s="302" t="s">
        <v>186</v>
      </c>
      <c r="B126" s="302" t="s">
        <v>187</v>
      </c>
      <c r="C126" s="302" t="s">
        <v>64</v>
      </c>
      <c r="D126" s="260">
        <v>4359778.96</v>
      </c>
      <c r="E126" s="260">
        <v>0</v>
      </c>
      <c r="F126" s="260">
        <v>0</v>
      </c>
      <c r="G126" s="303" t="s">
        <v>64</v>
      </c>
      <c r="H126" s="260">
        <v>4359778.96</v>
      </c>
    </row>
    <row r="127" spans="1:8">
      <c r="A127" s="302" t="s">
        <v>188</v>
      </c>
      <c r="B127" s="302" t="s">
        <v>189</v>
      </c>
      <c r="C127" s="302" t="s">
        <v>64</v>
      </c>
      <c r="D127" s="260">
        <v>2998023.78</v>
      </c>
      <c r="E127" s="260">
        <v>389794.2</v>
      </c>
      <c r="F127" s="260">
        <v>0</v>
      </c>
      <c r="G127" s="303" t="s">
        <v>64</v>
      </c>
      <c r="H127" s="260">
        <v>3387817.98</v>
      </c>
    </row>
    <row r="128" spans="1:8">
      <c r="A128" s="302" t="s">
        <v>190</v>
      </c>
      <c r="B128" s="302" t="s">
        <v>191</v>
      </c>
      <c r="C128" s="302" t="s">
        <v>64</v>
      </c>
      <c r="D128" s="260">
        <v>2377477</v>
      </c>
      <c r="E128" s="260">
        <v>0</v>
      </c>
      <c r="F128" s="260">
        <v>0</v>
      </c>
      <c r="G128" s="303" t="s">
        <v>64</v>
      </c>
      <c r="H128" s="260">
        <v>2377477</v>
      </c>
    </row>
    <row r="129" spans="1:8">
      <c r="A129" s="302" t="s">
        <v>192</v>
      </c>
      <c r="B129" s="302" t="s">
        <v>193</v>
      </c>
      <c r="C129" s="302" t="s">
        <v>64</v>
      </c>
      <c r="D129" s="260">
        <v>2972312.23</v>
      </c>
      <c r="E129" s="260">
        <v>0</v>
      </c>
      <c r="F129" s="260">
        <v>0</v>
      </c>
      <c r="G129" s="303" t="s">
        <v>64</v>
      </c>
      <c r="H129" s="260">
        <v>2972312.23</v>
      </c>
    </row>
    <row r="130" spans="1:8">
      <c r="A130" s="302" t="s">
        <v>194</v>
      </c>
      <c r="B130" s="302" t="s">
        <v>195</v>
      </c>
      <c r="C130" s="302" t="s">
        <v>64</v>
      </c>
      <c r="D130" s="260">
        <v>649997.17000000004</v>
      </c>
      <c r="E130" s="260">
        <v>76080.53</v>
      </c>
      <c r="F130" s="260">
        <v>0</v>
      </c>
      <c r="G130" s="303" t="s">
        <v>64</v>
      </c>
      <c r="H130" s="260">
        <v>726077.7</v>
      </c>
    </row>
    <row r="131" spans="1:8">
      <c r="A131" s="302" t="s">
        <v>196</v>
      </c>
      <c r="B131" s="302" t="s">
        <v>197</v>
      </c>
      <c r="C131" s="302" t="s">
        <v>64</v>
      </c>
      <c r="D131" s="260">
        <v>481</v>
      </c>
      <c r="E131" s="260">
        <v>0</v>
      </c>
      <c r="F131" s="260">
        <v>0</v>
      </c>
      <c r="G131" s="303" t="s">
        <v>64</v>
      </c>
      <c r="H131" s="260">
        <v>481</v>
      </c>
    </row>
    <row r="132" spans="1:8">
      <c r="A132" s="302" t="s">
        <v>198</v>
      </c>
      <c r="B132" s="302" t="s">
        <v>199</v>
      </c>
      <c r="C132" s="302" t="s">
        <v>64</v>
      </c>
      <c r="D132" s="260">
        <v>30214870</v>
      </c>
      <c r="E132" s="260">
        <v>0</v>
      </c>
      <c r="F132" s="260">
        <v>0</v>
      </c>
      <c r="G132" s="303" t="s">
        <v>64</v>
      </c>
      <c r="H132" s="260">
        <v>30214870</v>
      </c>
    </row>
    <row r="133" spans="1:8">
      <c r="A133" s="302" t="s">
        <v>200</v>
      </c>
      <c r="B133" s="302" t="s">
        <v>201</v>
      </c>
      <c r="C133" s="302" t="s">
        <v>64</v>
      </c>
      <c r="D133" s="260">
        <v>175200</v>
      </c>
      <c r="E133" s="260">
        <v>0</v>
      </c>
      <c r="F133" s="260">
        <v>0</v>
      </c>
      <c r="G133" s="303" t="s">
        <v>64</v>
      </c>
      <c r="H133" s="260">
        <v>175200</v>
      </c>
    </row>
    <row r="134" spans="1:8">
      <c r="A134" s="302" t="s">
        <v>202</v>
      </c>
      <c r="B134" s="302" t="s">
        <v>203</v>
      </c>
      <c r="C134" s="302" t="s">
        <v>64</v>
      </c>
      <c r="D134" s="260">
        <v>46501.13</v>
      </c>
      <c r="E134" s="260">
        <v>1767.17</v>
      </c>
      <c r="F134" s="260">
        <v>0</v>
      </c>
      <c r="G134" s="303" t="s">
        <v>64</v>
      </c>
      <c r="H134" s="260">
        <v>48268.3</v>
      </c>
    </row>
    <row r="135" spans="1:8">
      <c r="A135" s="302" t="s">
        <v>204</v>
      </c>
      <c r="B135" s="302" t="s">
        <v>205</v>
      </c>
      <c r="C135" s="302" t="s">
        <v>64</v>
      </c>
      <c r="D135" s="260">
        <v>213466238.34</v>
      </c>
      <c r="E135" s="260">
        <v>247534672.96000001</v>
      </c>
      <c r="F135" s="260">
        <v>287079631.64999998</v>
      </c>
      <c r="G135" s="303" t="s">
        <v>64</v>
      </c>
      <c r="H135" s="260">
        <v>173921279.65000001</v>
      </c>
    </row>
    <row r="136" spans="1:8">
      <c r="A136" s="302" t="s">
        <v>206</v>
      </c>
      <c r="B136" s="302" t="s">
        <v>207</v>
      </c>
      <c r="C136" s="302" t="s">
        <v>64</v>
      </c>
      <c r="D136" s="260">
        <v>4861200.03</v>
      </c>
      <c r="E136" s="260">
        <v>60000</v>
      </c>
      <c r="F136" s="260">
        <v>0</v>
      </c>
      <c r="G136" s="303" t="s">
        <v>64</v>
      </c>
      <c r="H136" s="260">
        <v>4921200.03</v>
      </c>
    </row>
    <row r="137" spans="1:8">
      <c r="A137" s="302" t="s">
        <v>208</v>
      </c>
      <c r="B137" s="302" t="s">
        <v>209</v>
      </c>
      <c r="C137" s="302" t="s">
        <v>64</v>
      </c>
      <c r="D137" s="260">
        <v>5298942.6900000004</v>
      </c>
      <c r="E137" s="260">
        <v>57008213.299999997</v>
      </c>
      <c r="F137" s="260">
        <v>0</v>
      </c>
      <c r="G137" s="303" t="s">
        <v>64</v>
      </c>
      <c r="H137" s="260">
        <v>62307155.990000002</v>
      </c>
    </row>
    <row r="138" spans="1:8">
      <c r="A138" s="302" t="s">
        <v>210</v>
      </c>
      <c r="B138" s="302" t="s">
        <v>211</v>
      </c>
      <c r="C138" s="302" t="s">
        <v>64</v>
      </c>
      <c r="D138" s="260">
        <v>454345.1</v>
      </c>
      <c r="E138" s="260">
        <v>53179.96</v>
      </c>
      <c r="F138" s="260">
        <v>0</v>
      </c>
      <c r="G138" s="303" t="s">
        <v>64</v>
      </c>
      <c r="H138" s="260">
        <v>507525.06</v>
      </c>
    </row>
    <row r="139" spans="1:8">
      <c r="A139" s="302" t="s">
        <v>212</v>
      </c>
      <c r="B139" s="302" t="s">
        <v>213</v>
      </c>
      <c r="C139" s="302" t="s">
        <v>64</v>
      </c>
      <c r="D139" s="260">
        <v>18520077.59</v>
      </c>
      <c r="E139" s="260">
        <v>148180</v>
      </c>
      <c r="F139" s="260">
        <v>0</v>
      </c>
      <c r="G139" s="303" t="s">
        <v>64</v>
      </c>
      <c r="H139" s="260">
        <v>18668257.59</v>
      </c>
    </row>
    <row r="140" spans="1:8">
      <c r="A140" s="302" t="s">
        <v>214</v>
      </c>
      <c r="B140" s="302" t="s">
        <v>215</v>
      </c>
      <c r="C140" s="302" t="s">
        <v>64</v>
      </c>
      <c r="D140" s="260">
        <v>13792878.779999999</v>
      </c>
      <c r="E140" s="260">
        <v>1614422.02</v>
      </c>
      <c r="F140" s="260">
        <v>0</v>
      </c>
      <c r="G140" s="303" t="s">
        <v>64</v>
      </c>
      <c r="H140" s="260">
        <v>15407300.800000001</v>
      </c>
    </row>
    <row r="141" spans="1:8">
      <c r="A141" s="302" t="s">
        <v>216</v>
      </c>
      <c r="B141" s="302" t="s">
        <v>217</v>
      </c>
      <c r="C141" s="302" t="s">
        <v>64</v>
      </c>
      <c r="D141" s="260">
        <v>32799038.600000001</v>
      </c>
      <c r="E141" s="260">
        <v>61238</v>
      </c>
      <c r="F141" s="260">
        <v>0</v>
      </c>
      <c r="G141" s="303" t="s">
        <v>64</v>
      </c>
      <c r="H141" s="260">
        <v>32860276.600000001</v>
      </c>
    </row>
    <row r="142" spans="1:8">
      <c r="A142" s="302" t="s">
        <v>218</v>
      </c>
      <c r="B142" s="302" t="s">
        <v>219</v>
      </c>
      <c r="C142" s="302" t="s">
        <v>64</v>
      </c>
      <c r="D142" s="260">
        <v>64595545.289999999</v>
      </c>
      <c r="E142" s="260">
        <v>7628176.2000000002</v>
      </c>
      <c r="F142" s="260">
        <v>0</v>
      </c>
      <c r="G142" s="303" t="s">
        <v>64</v>
      </c>
      <c r="H142" s="260">
        <v>72223721.489999995</v>
      </c>
    </row>
    <row r="143" spans="1:8">
      <c r="A143" s="302" t="s">
        <v>796</v>
      </c>
      <c r="B143" s="302" t="s">
        <v>797</v>
      </c>
      <c r="C143" s="302" t="s">
        <v>671</v>
      </c>
      <c r="D143" s="260">
        <v>56254668.359999999</v>
      </c>
      <c r="E143" s="260">
        <v>0</v>
      </c>
      <c r="F143" s="260">
        <v>0</v>
      </c>
      <c r="G143" s="303" t="s">
        <v>671</v>
      </c>
      <c r="H143" s="260">
        <v>56254668.359999999</v>
      </c>
    </row>
    <row r="144" spans="1:8">
      <c r="A144" s="302" t="s">
        <v>220</v>
      </c>
      <c r="B144" s="302" t="s">
        <v>221</v>
      </c>
      <c r="C144" s="302" t="s">
        <v>64</v>
      </c>
      <c r="D144" s="260">
        <v>72451.5</v>
      </c>
      <c r="E144" s="260">
        <v>2753.36</v>
      </c>
      <c r="F144" s="260">
        <v>0</v>
      </c>
      <c r="G144" s="303" t="s">
        <v>64</v>
      </c>
      <c r="H144" s="260">
        <v>75204.86</v>
      </c>
    </row>
    <row r="145" spans="1:8">
      <c r="A145" s="302" t="s">
        <v>798</v>
      </c>
      <c r="B145" s="302" t="s">
        <v>799</v>
      </c>
      <c r="C145" s="302" t="s">
        <v>64</v>
      </c>
      <c r="D145" s="260">
        <v>4984</v>
      </c>
      <c r="E145" s="260">
        <v>0</v>
      </c>
      <c r="F145" s="260">
        <v>0</v>
      </c>
      <c r="G145" s="303" t="s">
        <v>64</v>
      </c>
      <c r="H145" s="260">
        <v>4984</v>
      </c>
    </row>
    <row r="146" spans="1:8">
      <c r="A146" s="302" t="s">
        <v>222</v>
      </c>
      <c r="B146" s="302" t="s">
        <v>223</v>
      </c>
      <c r="C146" s="302" t="s">
        <v>64</v>
      </c>
      <c r="D146" s="260">
        <v>11016317.380000001</v>
      </c>
      <c r="E146" s="260">
        <v>0</v>
      </c>
      <c r="F146" s="260">
        <v>11010000</v>
      </c>
      <c r="G146" s="303" t="s">
        <v>64</v>
      </c>
      <c r="H146" s="260">
        <v>6317.38</v>
      </c>
    </row>
    <row r="147" spans="1:8">
      <c r="A147" s="302" t="s">
        <v>224</v>
      </c>
      <c r="B147" s="302" t="s">
        <v>225</v>
      </c>
      <c r="C147" s="302" t="s">
        <v>64</v>
      </c>
      <c r="D147" s="260">
        <v>7020</v>
      </c>
      <c r="E147" s="260">
        <v>0</v>
      </c>
      <c r="F147" s="260">
        <v>0</v>
      </c>
      <c r="G147" s="303" t="s">
        <v>64</v>
      </c>
      <c r="H147" s="260">
        <v>7020</v>
      </c>
    </row>
    <row r="148" spans="1:8">
      <c r="A148" s="302" t="s">
        <v>226</v>
      </c>
      <c r="B148" s="302" t="s">
        <v>227</v>
      </c>
      <c r="C148" s="302" t="s">
        <v>64</v>
      </c>
      <c r="D148" s="260">
        <v>2394584.06</v>
      </c>
      <c r="E148" s="260">
        <v>280280.09999999998</v>
      </c>
      <c r="F148" s="260">
        <v>0</v>
      </c>
      <c r="G148" s="303" t="s">
        <v>64</v>
      </c>
      <c r="H148" s="260">
        <v>2674864.16</v>
      </c>
    </row>
    <row r="149" spans="1:8">
      <c r="A149" s="302" t="s">
        <v>228</v>
      </c>
      <c r="B149" s="302" t="s">
        <v>229</v>
      </c>
      <c r="C149" s="302" t="s">
        <v>671</v>
      </c>
      <c r="D149" s="260">
        <v>354242376.67000002</v>
      </c>
      <c r="E149" s="260">
        <v>509461</v>
      </c>
      <c r="F149" s="260">
        <v>672033</v>
      </c>
      <c r="G149" s="303" t="s">
        <v>671</v>
      </c>
      <c r="H149" s="260">
        <v>354404948.67000002</v>
      </c>
    </row>
    <row r="150" spans="1:8">
      <c r="A150" s="302" t="s">
        <v>230</v>
      </c>
      <c r="B150" s="302" t="s">
        <v>231</v>
      </c>
      <c r="C150" s="302" t="s">
        <v>671</v>
      </c>
      <c r="D150" s="260">
        <v>24828835.620000001</v>
      </c>
      <c r="E150" s="260">
        <v>468147</v>
      </c>
      <c r="F150" s="260">
        <v>0</v>
      </c>
      <c r="G150" s="303" t="s">
        <v>671</v>
      </c>
      <c r="H150" s="260">
        <v>24360688.620000001</v>
      </c>
    </row>
    <row r="151" spans="1:8">
      <c r="A151" s="302" t="s">
        <v>232</v>
      </c>
      <c r="B151" s="302" t="s">
        <v>233</v>
      </c>
      <c r="C151" s="302" t="s">
        <v>64</v>
      </c>
      <c r="D151" s="260">
        <v>28433739.829999998</v>
      </c>
      <c r="E151" s="260">
        <v>3333600.44</v>
      </c>
      <c r="F151" s="260">
        <v>138772</v>
      </c>
      <c r="G151" s="303" t="s">
        <v>64</v>
      </c>
      <c r="H151" s="260">
        <v>31628568.27</v>
      </c>
    </row>
    <row r="152" spans="1:8">
      <c r="A152" s="302" t="s">
        <v>800</v>
      </c>
      <c r="B152" s="302" t="s">
        <v>801</v>
      </c>
      <c r="C152" s="302" t="s">
        <v>64</v>
      </c>
      <c r="D152" s="260">
        <v>106024469.45</v>
      </c>
      <c r="E152" s="260">
        <v>6592</v>
      </c>
      <c r="F152" s="260">
        <v>0</v>
      </c>
      <c r="G152" s="303" t="s">
        <v>64</v>
      </c>
      <c r="H152" s="260">
        <v>106031061.45</v>
      </c>
    </row>
    <row r="153" spans="1:8">
      <c r="A153" s="302" t="s">
        <v>802</v>
      </c>
      <c r="B153" s="302" t="s">
        <v>803</v>
      </c>
      <c r="C153" s="302" t="s">
        <v>64</v>
      </c>
      <c r="D153" s="260">
        <v>3623999</v>
      </c>
      <c r="E153" s="260">
        <v>0</v>
      </c>
      <c r="F153" s="260">
        <v>0</v>
      </c>
      <c r="G153" s="303" t="s">
        <v>64</v>
      </c>
      <c r="H153" s="260">
        <v>3623999</v>
      </c>
    </row>
    <row r="154" spans="1:8">
      <c r="A154" s="302" t="s">
        <v>234</v>
      </c>
      <c r="B154" s="302" t="s">
        <v>235</v>
      </c>
      <c r="C154" s="302" t="s">
        <v>64</v>
      </c>
      <c r="D154" s="260">
        <v>141631774.75</v>
      </c>
      <c r="E154" s="260">
        <v>17751991.600000001</v>
      </c>
      <c r="F154" s="260">
        <v>559269</v>
      </c>
      <c r="G154" s="303" t="s">
        <v>64</v>
      </c>
      <c r="H154" s="260">
        <v>158824497.34999999</v>
      </c>
    </row>
    <row r="155" spans="1:8">
      <c r="A155" s="302" t="s">
        <v>236</v>
      </c>
      <c r="B155" s="302" t="s">
        <v>237</v>
      </c>
      <c r="C155" s="302" t="s">
        <v>64</v>
      </c>
      <c r="D155" s="260">
        <v>2020</v>
      </c>
      <c r="E155" s="260">
        <v>0</v>
      </c>
      <c r="F155" s="260">
        <v>0</v>
      </c>
      <c r="G155" s="303" t="s">
        <v>64</v>
      </c>
      <c r="H155" s="260">
        <v>2020</v>
      </c>
    </row>
    <row r="156" spans="1:8">
      <c r="A156" s="302" t="s">
        <v>238</v>
      </c>
      <c r="B156" s="302" t="s">
        <v>239</v>
      </c>
      <c r="C156" s="302" t="s">
        <v>64</v>
      </c>
      <c r="D156" s="260">
        <v>3350</v>
      </c>
      <c r="E156" s="260">
        <v>0</v>
      </c>
      <c r="F156" s="260">
        <v>0</v>
      </c>
      <c r="G156" s="303" t="s">
        <v>64</v>
      </c>
      <c r="H156" s="260">
        <v>3350</v>
      </c>
    </row>
    <row r="157" spans="1:8">
      <c r="A157" s="302" t="s">
        <v>240</v>
      </c>
      <c r="B157" s="302" t="s">
        <v>241</v>
      </c>
      <c r="C157" s="302" t="s">
        <v>64</v>
      </c>
      <c r="D157" s="260">
        <v>350</v>
      </c>
      <c r="E157" s="260">
        <v>0</v>
      </c>
      <c r="F157" s="260">
        <v>0</v>
      </c>
      <c r="G157" s="303" t="s">
        <v>64</v>
      </c>
      <c r="H157" s="260">
        <v>350</v>
      </c>
    </row>
    <row r="158" spans="1:8">
      <c r="A158" s="302" t="s">
        <v>242</v>
      </c>
      <c r="B158" s="302" t="s">
        <v>243</v>
      </c>
      <c r="C158" s="302" t="s">
        <v>64</v>
      </c>
      <c r="D158" s="260">
        <v>4548403.88</v>
      </c>
      <c r="E158" s="260">
        <v>124764.02</v>
      </c>
      <c r="F158" s="260">
        <v>0</v>
      </c>
      <c r="G158" s="303" t="s">
        <v>64</v>
      </c>
      <c r="H158" s="260">
        <v>4673167.9000000004</v>
      </c>
    </row>
    <row r="159" spans="1:8">
      <c r="A159" s="302" t="s">
        <v>244</v>
      </c>
      <c r="B159" s="302" t="s">
        <v>245</v>
      </c>
      <c r="C159" s="302" t="s">
        <v>64</v>
      </c>
      <c r="D159" s="260">
        <v>43850196.32</v>
      </c>
      <c r="E159" s="260">
        <v>20</v>
      </c>
      <c r="F159" s="260">
        <v>0</v>
      </c>
      <c r="G159" s="303" t="s">
        <v>64</v>
      </c>
      <c r="H159" s="260">
        <v>43850216.32</v>
      </c>
    </row>
    <row r="160" spans="1:8">
      <c r="A160" s="302" t="s">
        <v>246</v>
      </c>
      <c r="B160" s="302" t="s">
        <v>247</v>
      </c>
      <c r="C160" s="302" t="s">
        <v>64</v>
      </c>
      <c r="D160" s="260">
        <v>3609020.62</v>
      </c>
      <c r="E160" s="260">
        <v>422426.85</v>
      </c>
      <c r="F160" s="260">
        <v>0</v>
      </c>
      <c r="G160" s="303" t="s">
        <v>64</v>
      </c>
      <c r="H160" s="260">
        <v>4031447.47</v>
      </c>
    </row>
    <row r="161" spans="1:8">
      <c r="A161" s="302" t="s">
        <v>248</v>
      </c>
      <c r="B161" s="302" t="s">
        <v>249</v>
      </c>
      <c r="C161" s="302" t="s">
        <v>64</v>
      </c>
      <c r="D161" s="260">
        <v>10555354.109999999</v>
      </c>
      <c r="E161" s="260">
        <v>0</v>
      </c>
      <c r="F161" s="260">
        <v>0</v>
      </c>
      <c r="G161" s="303" t="s">
        <v>64</v>
      </c>
      <c r="H161" s="260">
        <v>10555354.109999999</v>
      </c>
    </row>
    <row r="162" spans="1:8">
      <c r="A162" s="302" t="s">
        <v>250</v>
      </c>
      <c r="B162" s="302" t="s">
        <v>251</v>
      </c>
      <c r="C162" s="302" t="s">
        <v>64</v>
      </c>
      <c r="D162" s="260">
        <v>19758827.57</v>
      </c>
      <c r="E162" s="260">
        <v>0</v>
      </c>
      <c r="F162" s="260">
        <v>0</v>
      </c>
      <c r="G162" s="303" t="s">
        <v>64</v>
      </c>
      <c r="H162" s="260">
        <v>19758827.57</v>
      </c>
    </row>
    <row r="163" spans="1:8">
      <c r="A163" s="302" t="s">
        <v>252</v>
      </c>
      <c r="B163" s="302" t="s">
        <v>253</v>
      </c>
      <c r="C163" s="302" t="s">
        <v>64</v>
      </c>
      <c r="D163" s="260">
        <v>8967239.9000000004</v>
      </c>
      <c r="E163" s="260">
        <v>0</v>
      </c>
      <c r="F163" s="260">
        <v>0</v>
      </c>
      <c r="G163" s="303" t="s">
        <v>64</v>
      </c>
      <c r="H163" s="260">
        <v>8967239.9000000004</v>
      </c>
    </row>
    <row r="164" spans="1:8">
      <c r="A164" s="302" t="s">
        <v>254</v>
      </c>
      <c r="B164" s="302" t="s">
        <v>255</v>
      </c>
      <c r="C164" s="302" t="s">
        <v>64</v>
      </c>
      <c r="D164" s="260">
        <v>6343862.5800000001</v>
      </c>
      <c r="E164" s="260">
        <v>0</v>
      </c>
      <c r="F164" s="260">
        <v>0</v>
      </c>
      <c r="G164" s="303" t="s">
        <v>64</v>
      </c>
      <c r="H164" s="260">
        <v>6343862.5800000001</v>
      </c>
    </row>
    <row r="165" spans="1:8">
      <c r="A165" s="302" t="s">
        <v>256</v>
      </c>
      <c r="B165" s="302" t="s">
        <v>257</v>
      </c>
      <c r="C165" s="302" t="s">
        <v>64</v>
      </c>
      <c r="D165" s="260">
        <v>6839576.7000000002</v>
      </c>
      <c r="E165" s="260">
        <v>0</v>
      </c>
      <c r="F165" s="260">
        <v>0</v>
      </c>
      <c r="G165" s="303" t="s">
        <v>64</v>
      </c>
      <c r="H165" s="260">
        <v>6839576.7000000002</v>
      </c>
    </row>
    <row r="166" spans="1:8">
      <c r="A166" s="302" t="s">
        <v>258</v>
      </c>
      <c r="B166" s="302" t="s">
        <v>259</v>
      </c>
      <c r="C166" s="302" t="s">
        <v>64</v>
      </c>
      <c r="D166" s="260">
        <v>748981.85</v>
      </c>
      <c r="E166" s="260">
        <v>0</v>
      </c>
      <c r="F166" s="260">
        <v>0</v>
      </c>
      <c r="G166" s="303" t="s">
        <v>64</v>
      </c>
      <c r="H166" s="260">
        <v>748981.85</v>
      </c>
    </row>
    <row r="167" spans="1:8">
      <c r="A167" s="302" t="s">
        <v>260</v>
      </c>
      <c r="B167" s="302" t="s">
        <v>261</v>
      </c>
      <c r="C167" s="302" t="s">
        <v>64</v>
      </c>
      <c r="D167" s="260">
        <v>3135705.92</v>
      </c>
      <c r="E167" s="260">
        <v>0</v>
      </c>
      <c r="F167" s="260">
        <v>0</v>
      </c>
      <c r="G167" s="303" t="s">
        <v>64</v>
      </c>
      <c r="H167" s="260">
        <v>3135705.92</v>
      </c>
    </row>
    <row r="168" spans="1:8">
      <c r="A168" s="302" t="s">
        <v>262</v>
      </c>
      <c r="B168" s="302" t="s">
        <v>263</v>
      </c>
      <c r="C168" s="302" t="s">
        <v>64</v>
      </c>
      <c r="D168" s="260">
        <v>2581684.4900000002</v>
      </c>
      <c r="E168" s="260">
        <v>3900</v>
      </c>
      <c r="F168" s="260">
        <v>0</v>
      </c>
      <c r="G168" s="303" t="s">
        <v>64</v>
      </c>
      <c r="H168" s="260">
        <v>2585584.4900000002</v>
      </c>
    </row>
    <row r="169" spans="1:8">
      <c r="A169" s="302" t="s">
        <v>264</v>
      </c>
      <c r="B169" s="302" t="s">
        <v>265</v>
      </c>
      <c r="C169" s="302" t="s">
        <v>64</v>
      </c>
      <c r="D169" s="260">
        <v>3706714.06</v>
      </c>
      <c r="E169" s="260">
        <v>433861.64</v>
      </c>
      <c r="F169" s="260">
        <v>0</v>
      </c>
      <c r="G169" s="303" t="s">
        <v>64</v>
      </c>
      <c r="H169" s="260">
        <v>4140575.7</v>
      </c>
    </row>
    <row r="170" spans="1:8">
      <c r="A170" s="302" t="s">
        <v>266</v>
      </c>
      <c r="B170" s="302" t="s">
        <v>267</v>
      </c>
      <c r="C170" s="302" t="s">
        <v>64</v>
      </c>
      <c r="D170" s="260">
        <v>855852.98</v>
      </c>
      <c r="E170" s="260">
        <v>0</v>
      </c>
      <c r="F170" s="260">
        <v>0</v>
      </c>
      <c r="G170" s="303" t="s">
        <v>64</v>
      </c>
      <c r="H170" s="260">
        <v>855852.98</v>
      </c>
    </row>
    <row r="171" spans="1:8">
      <c r="A171" s="302" t="s">
        <v>804</v>
      </c>
      <c r="B171" s="302" t="s">
        <v>805</v>
      </c>
      <c r="C171" s="302" t="s">
        <v>64</v>
      </c>
      <c r="D171" s="260">
        <v>2776109.19</v>
      </c>
      <c r="E171" s="260">
        <v>2892886.71</v>
      </c>
      <c r="F171" s="260">
        <v>2834497.95</v>
      </c>
      <c r="G171" s="303" t="s">
        <v>64</v>
      </c>
      <c r="H171" s="260">
        <v>2834497.95</v>
      </c>
    </row>
    <row r="172" spans="1:8">
      <c r="A172" s="302" t="s">
        <v>268</v>
      </c>
      <c r="B172" s="302" t="s">
        <v>269</v>
      </c>
      <c r="C172" s="302" t="s">
        <v>64</v>
      </c>
      <c r="D172" s="260">
        <v>5907084.3799999999</v>
      </c>
      <c r="E172" s="260">
        <v>0</v>
      </c>
      <c r="F172" s="260">
        <v>0</v>
      </c>
      <c r="G172" s="303" t="s">
        <v>64</v>
      </c>
      <c r="H172" s="260">
        <v>5907084.3799999999</v>
      </c>
    </row>
    <row r="173" spans="1:8">
      <c r="A173" s="302" t="s">
        <v>270</v>
      </c>
      <c r="B173" s="302" t="s">
        <v>271</v>
      </c>
      <c r="C173" s="302" t="s">
        <v>64</v>
      </c>
      <c r="D173" s="260">
        <v>253821</v>
      </c>
      <c r="E173" s="260">
        <v>0</v>
      </c>
      <c r="F173" s="260">
        <v>0</v>
      </c>
      <c r="G173" s="303" t="s">
        <v>64</v>
      </c>
      <c r="H173" s="260">
        <v>253821</v>
      </c>
    </row>
    <row r="174" spans="1:8">
      <c r="A174" s="302" t="s">
        <v>272</v>
      </c>
      <c r="B174" s="302" t="s">
        <v>273</v>
      </c>
      <c r="C174" s="302" t="s">
        <v>64</v>
      </c>
      <c r="D174" s="260">
        <v>23812659.07</v>
      </c>
      <c r="E174" s="260">
        <v>2815066.24</v>
      </c>
      <c r="F174" s="260">
        <v>0</v>
      </c>
      <c r="G174" s="303" t="s">
        <v>64</v>
      </c>
      <c r="H174" s="260">
        <v>26627725.309999999</v>
      </c>
    </row>
    <row r="175" spans="1:8">
      <c r="A175" s="302" t="s">
        <v>274</v>
      </c>
      <c r="B175" s="302" t="s">
        <v>275</v>
      </c>
      <c r="C175" s="302" t="s">
        <v>64</v>
      </c>
      <c r="D175" s="260">
        <v>18931116.079999998</v>
      </c>
      <c r="E175" s="260">
        <v>2259967.34</v>
      </c>
      <c r="F175" s="260">
        <v>0</v>
      </c>
      <c r="G175" s="303" t="s">
        <v>64</v>
      </c>
      <c r="H175" s="260">
        <v>21191083.420000002</v>
      </c>
    </row>
    <row r="176" spans="1:8">
      <c r="A176" s="302" t="s">
        <v>276</v>
      </c>
      <c r="B176" s="302" t="s">
        <v>277</v>
      </c>
      <c r="C176" s="302" t="s">
        <v>64</v>
      </c>
      <c r="D176" s="260">
        <v>39421678.109999999</v>
      </c>
      <c r="E176" s="260">
        <v>4685123.2699999996</v>
      </c>
      <c r="F176" s="260">
        <v>513777.9</v>
      </c>
      <c r="G176" s="303" t="s">
        <v>64</v>
      </c>
      <c r="H176" s="260">
        <v>43593023.479999997</v>
      </c>
    </row>
    <row r="177" spans="1:8">
      <c r="A177" s="302" t="s">
        <v>278</v>
      </c>
      <c r="B177" s="302" t="s">
        <v>279</v>
      </c>
      <c r="C177" s="302" t="s">
        <v>64</v>
      </c>
      <c r="D177" s="260">
        <v>7478695.1399999997</v>
      </c>
      <c r="E177" s="260">
        <v>954228.68</v>
      </c>
      <c r="F177" s="260">
        <v>0</v>
      </c>
      <c r="G177" s="303" t="s">
        <v>64</v>
      </c>
      <c r="H177" s="260">
        <v>8432923.8200000003</v>
      </c>
    </row>
    <row r="178" spans="1:8">
      <c r="A178" s="302" t="s">
        <v>280</v>
      </c>
      <c r="B178" s="302" t="s">
        <v>281</v>
      </c>
      <c r="C178" s="302" t="s">
        <v>64</v>
      </c>
      <c r="D178" s="260">
        <v>57884794.560000002</v>
      </c>
      <c r="E178" s="260">
        <v>7111532.29</v>
      </c>
      <c r="F178" s="260">
        <v>0</v>
      </c>
      <c r="G178" s="303" t="s">
        <v>64</v>
      </c>
      <c r="H178" s="260">
        <v>64996326.850000001</v>
      </c>
    </row>
    <row r="179" spans="1:8">
      <c r="A179" s="302" t="s">
        <v>282</v>
      </c>
      <c r="B179" s="302" t="s">
        <v>283</v>
      </c>
      <c r="C179" s="302" t="s">
        <v>64</v>
      </c>
      <c r="D179" s="260">
        <v>416484.63</v>
      </c>
      <c r="E179" s="260">
        <v>56054.13</v>
      </c>
      <c r="F179" s="260">
        <v>0</v>
      </c>
      <c r="G179" s="303" t="s">
        <v>64</v>
      </c>
      <c r="H179" s="260">
        <v>472538.76</v>
      </c>
    </row>
    <row r="180" spans="1:8">
      <c r="A180" s="302" t="s">
        <v>806</v>
      </c>
      <c r="B180" s="302" t="s">
        <v>807</v>
      </c>
      <c r="C180" s="302" t="s">
        <v>671</v>
      </c>
      <c r="D180" s="260">
        <v>741313.2</v>
      </c>
      <c r="E180" s="260">
        <v>5000</v>
      </c>
      <c r="F180" s="260">
        <v>0</v>
      </c>
      <c r="G180" s="303" t="s">
        <v>671</v>
      </c>
      <c r="H180" s="260">
        <v>736313.2</v>
      </c>
    </row>
    <row r="181" spans="1:8">
      <c r="A181" s="302" t="s">
        <v>284</v>
      </c>
      <c r="B181" s="302" t="s">
        <v>285</v>
      </c>
      <c r="C181" s="302" t="s">
        <v>64</v>
      </c>
      <c r="D181" s="260">
        <v>5188601.68</v>
      </c>
      <c r="E181" s="260">
        <v>607312.89</v>
      </c>
      <c r="F181" s="260">
        <v>0</v>
      </c>
      <c r="G181" s="303" t="s">
        <v>64</v>
      </c>
      <c r="H181" s="260">
        <v>5795914.5700000003</v>
      </c>
    </row>
    <row r="182" spans="1:8">
      <c r="A182" s="302" t="s">
        <v>286</v>
      </c>
      <c r="B182" s="302" t="s">
        <v>287</v>
      </c>
      <c r="C182" s="302" t="s">
        <v>64</v>
      </c>
      <c r="D182" s="260">
        <v>194250.7</v>
      </c>
      <c r="E182" s="260">
        <v>22736.57</v>
      </c>
      <c r="F182" s="260">
        <v>0</v>
      </c>
      <c r="G182" s="303" t="s">
        <v>64</v>
      </c>
      <c r="H182" s="260">
        <v>216987.27</v>
      </c>
    </row>
    <row r="183" spans="1:8">
      <c r="A183" s="302" t="s">
        <v>288</v>
      </c>
      <c r="B183" s="302" t="s">
        <v>289</v>
      </c>
      <c r="C183" s="302" t="s">
        <v>671</v>
      </c>
      <c r="D183" s="260">
        <v>719490.55</v>
      </c>
      <c r="E183" s="260">
        <v>0</v>
      </c>
      <c r="F183" s="260">
        <v>0</v>
      </c>
      <c r="G183" s="303" t="s">
        <v>671</v>
      </c>
      <c r="H183" s="260">
        <v>719490.55</v>
      </c>
    </row>
    <row r="184" spans="1:8">
      <c r="A184" s="302" t="s">
        <v>808</v>
      </c>
      <c r="B184" s="302" t="s">
        <v>809</v>
      </c>
      <c r="C184" s="302" t="s">
        <v>64</v>
      </c>
      <c r="D184" s="260">
        <v>6155.27</v>
      </c>
      <c r="E184" s="260">
        <v>0</v>
      </c>
      <c r="F184" s="260">
        <v>0</v>
      </c>
      <c r="G184" s="303" t="s">
        <v>64</v>
      </c>
      <c r="H184" s="260">
        <v>6155.27</v>
      </c>
    </row>
    <row r="185" spans="1:8">
      <c r="A185" s="302" t="s">
        <v>810</v>
      </c>
      <c r="B185" s="302" t="s">
        <v>811</v>
      </c>
      <c r="C185" s="302" t="s">
        <v>64</v>
      </c>
      <c r="D185" s="260">
        <v>211747.24</v>
      </c>
      <c r="E185" s="260">
        <v>0</v>
      </c>
      <c r="F185" s="260">
        <v>0</v>
      </c>
      <c r="G185" s="303" t="s">
        <v>64</v>
      </c>
      <c r="H185" s="260">
        <v>211747.24</v>
      </c>
    </row>
    <row r="186" spans="1:8">
      <c r="A186" s="302" t="s">
        <v>290</v>
      </c>
      <c r="B186" s="302" t="s">
        <v>291</v>
      </c>
      <c r="C186" s="302" t="s">
        <v>64</v>
      </c>
      <c r="D186" s="260">
        <v>13516123.02</v>
      </c>
      <c r="E186" s="260">
        <v>1582028.45</v>
      </c>
      <c r="F186" s="260">
        <v>0</v>
      </c>
      <c r="G186" s="303" t="s">
        <v>64</v>
      </c>
      <c r="H186" s="260">
        <v>15098151.470000001</v>
      </c>
    </row>
    <row r="187" spans="1:8">
      <c r="A187" s="302" t="s">
        <v>292</v>
      </c>
      <c r="B187" s="302" t="s">
        <v>293</v>
      </c>
      <c r="C187" s="302" t="s">
        <v>64</v>
      </c>
      <c r="D187" s="260">
        <v>10434353.01</v>
      </c>
      <c r="E187" s="260">
        <v>1221314.96</v>
      </c>
      <c r="F187" s="260">
        <v>0</v>
      </c>
      <c r="G187" s="303" t="s">
        <v>64</v>
      </c>
      <c r="H187" s="260">
        <v>11655667.970000001</v>
      </c>
    </row>
    <row r="188" spans="1:8">
      <c r="A188" s="302" t="s">
        <v>812</v>
      </c>
      <c r="B188" s="302" t="s">
        <v>813</v>
      </c>
      <c r="C188" s="302" t="s">
        <v>671</v>
      </c>
      <c r="D188" s="260">
        <v>1142991.82</v>
      </c>
      <c r="E188" s="260">
        <v>0</v>
      </c>
      <c r="F188" s="260">
        <v>0</v>
      </c>
      <c r="G188" s="303" t="s">
        <v>671</v>
      </c>
      <c r="H188" s="260">
        <v>1142991.82</v>
      </c>
    </row>
    <row r="189" spans="1:8">
      <c r="A189" s="302" t="s">
        <v>814</v>
      </c>
      <c r="B189" s="302" t="s">
        <v>815</v>
      </c>
      <c r="C189" s="302" t="s">
        <v>64</v>
      </c>
      <c r="D189" s="260">
        <v>5077810</v>
      </c>
      <c r="E189" s="260">
        <v>0</v>
      </c>
      <c r="F189" s="260">
        <v>0</v>
      </c>
      <c r="G189" s="303" t="s">
        <v>64</v>
      </c>
      <c r="H189" s="260">
        <v>5077810</v>
      </c>
    </row>
    <row r="190" spans="1:8">
      <c r="A190" s="302" t="s">
        <v>816</v>
      </c>
      <c r="B190" s="302" t="s">
        <v>817</v>
      </c>
      <c r="C190" s="302" t="s">
        <v>671</v>
      </c>
      <c r="D190" s="260">
        <v>15990000</v>
      </c>
      <c r="E190" s="260">
        <v>0</v>
      </c>
      <c r="F190" s="260">
        <v>0</v>
      </c>
      <c r="G190" s="303" t="s">
        <v>671</v>
      </c>
      <c r="H190" s="260">
        <v>15990000</v>
      </c>
    </row>
    <row r="191" spans="1:8">
      <c r="A191" s="302" t="s">
        <v>294</v>
      </c>
      <c r="B191" s="302" t="s">
        <v>295</v>
      </c>
      <c r="C191" s="302" t="s">
        <v>64</v>
      </c>
      <c r="D191" s="260">
        <v>5131652.33</v>
      </c>
      <c r="E191" s="260">
        <v>291777.14</v>
      </c>
      <c r="F191" s="260">
        <v>0</v>
      </c>
      <c r="G191" s="303" t="s">
        <v>64</v>
      </c>
      <c r="H191" s="260">
        <v>5423429.4699999997</v>
      </c>
    </row>
    <row r="192" spans="1:8">
      <c r="A192" s="302" t="s">
        <v>296</v>
      </c>
      <c r="B192" s="302" t="s">
        <v>297</v>
      </c>
      <c r="C192" s="302" t="s">
        <v>64</v>
      </c>
      <c r="D192" s="260">
        <v>94670</v>
      </c>
      <c r="E192" s="260">
        <v>0</v>
      </c>
      <c r="F192" s="260">
        <v>0</v>
      </c>
      <c r="G192" s="303" t="s">
        <v>64</v>
      </c>
      <c r="H192" s="260">
        <v>94670</v>
      </c>
    </row>
    <row r="193" spans="1:8">
      <c r="A193" s="302" t="s">
        <v>298</v>
      </c>
      <c r="B193" s="302" t="s">
        <v>299</v>
      </c>
      <c r="C193" s="302" t="s">
        <v>64</v>
      </c>
      <c r="D193" s="260">
        <v>4864187.8600000003</v>
      </c>
      <c r="E193" s="260">
        <v>577512.29</v>
      </c>
      <c r="F193" s="260">
        <v>0</v>
      </c>
      <c r="G193" s="303" t="s">
        <v>64</v>
      </c>
      <c r="H193" s="260">
        <v>5441700.1500000004</v>
      </c>
    </row>
    <row r="194" spans="1:8">
      <c r="A194" s="302" t="s">
        <v>300</v>
      </c>
      <c r="B194" s="302" t="s">
        <v>301</v>
      </c>
      <c r="C194" s="302" t="s">
        <v>64</v>
      </c>
      <c r="D194" s="260">
        <v>18715615.75</v>
      </c>
      <c r="E194" s="260">
        <v>2190616.1</v>
      </c>
      <c r="F194" s="260">
        <v>0</v>
      </c>
      <c r="G194" s="303" t="s">
        <v>64</v>
      </c>
      <c r="H194" s="260">
        <v>20906231.850000001</v>
      </c>
    </row>
    <row r="195" spans="1:8">
      <c r="A195" s="302" t="s">
        <v>302</v>
      </c>
      <c r="B195" s="302" t="s">
        <v>303</v>
      </c>
      <c r="C195" s="302" t="s">
        <v>64</v>
      </c>
      <c r="D195" s="260">
        <v>3457868.43</v>
      </c>
      <c r="E195" s="260">
        <v>404734.86</v>
      </c>
      <c r="F195" s="260">
        <v>0</v>
      </c>
      <c r="G195" s="303" t="s">
        <v>64</v>
      </c>
      <c r="H195" s="260">
        <v>3862603.29</v>
      </c>
    </row>
    <row r="196" spans="1:8">
      <c r="A196" s="302" t="s">
        <v>818</v>
      </c>
      <c r="B196" s="302" t="s">
        <v>819</v>
      </c>
      <c r="C196" s="302" t="s">
        <v>64</v>
      </c>
      <c r="D196" s="260">
        <v>14032905</v>
      </c>
      <c r="E196" s="260">
        <v>0</v>
      </c>
      <c r="F196" s="260">
        <v>14930000</v>
      </c>
      <c r="G196" s="303" t="s">
        <v>671</v>
      </c>
      <c r="H196" s="260">
        <v>897095</v>
      </c>
    </row>
    <row r="197" spans="1:8">
      <c r="A197" s="302" t="s">
        <v>304</v>
      </c>
      <c r="B197" s="302" t="s">
        <v>305</v>
      </c>
      <c r="C197" s="302" t="s">
        <v>64</v>
      </c>
      <c r="D197" s="260">
        <v>29392</v>
      </c>
      <c r="E197" s="260">
        <v>2854.5</v>
      </c>
      <c r="F197" s="260">
        <v>0</v>
      </c>
      <c r="G197" s="303" t="s">
        <v>64</v>
      </c>
      <c r="H197" s="260">
        <v>32246.5</v>
      </c>
    </row>
    <row r="198" spans="1:8">
      <c r="A198" s="302" t="s">
        <v>306</v>
      </c>
      <c r="B198" s="302" t="s">
        <v>307</v>
      </c>
      <c r="C198" s="302" t="s">
        <v>64</v>
      </c>
      <c r="D198" s="260">
        <v>5701748.4500000002</v>
      </c>
      <c r="E198" s="260">
        <v>728787.35</v>
      </c>
      <c r="F198" s="260">
        <v>0</v>
      </c>
      <c r="G198" s="303" t="s">
        <v>64</v>
      </c>
      <c r="H198" s="260">
        <v>6430535.7999999998</v>
      </c>
    </row>
    <row r="199" spans="1:8">
      <c r="A199" s="302" t="s">
        <v>820</v>
      </c>
      <c r="B199" s="302" t="s">
        <v>821</v>
      </c>
      <c r="C199" s="302" t="s">
        <v>64</v>
      </c>
      <c r="D199" s="260">
        <v>2573507</v>
      </c>
      <c r="E199" s="260">
        <v>4374269.5</v>
      </c>
      <c r="F199" s="260">
        <v>6943576.5</v>
      </c>
      <c r="G199" s="303" t="s">
        <v>64</v>
      </c>
      <c r="H199" s="260">
        <v>4200</v>
      </c>
    </row>
    <row r="200" spans="1:8">
      <c r="A200" s="302" t="s">
        <v>308</v>
      </c>
      <c r="B200" s="302" t="s">
        <v>309</v>
      </c>
      <c r="C200" s="302" t="s">
        <v>64</v>
      </c>
      <c r="D200" s="260">
        <v>13401957</v>
      </c>
      <c r="E200" s="260">
        <v>1568665.6000000001</v>
      </c>
      <c r="F200" s="260">
        <v>0</v>
      </c>
      <c r="G200" s="303" t="s">
        <v>64</v>
      </c>
      <c r="H200" s="260">
        <v>14970622.6</v>
      </c>
    </row>
    <row r="201" spans="1:8">
      <c r="A201" s="302" t="s">
        <v>310</v>
      </c>
      <c r="B201" s="302" t="s">
        <v>311</v>
      </c>
      <c r="C201" s="302" t="s">
        <v>64</v>
      </c>
      <c r="D201" s="260">
        <v>7891295.9299999997</v>
      </c>
      <c r="E201" s="260">
        <v>923656.48</v>
      </c>
      <c r="F201" s="260">
        <v>0</v>
      </c>
      <c r="G201" s="303" t="s">
        <v>64</v>
      </c>
      <c r="H201" s="260">
        <v>8814952.4100000001</v>
      </c>
    </row>
    <row r="202" spans="1:8">
      <c r="A202" s="302" t="s">
        <v>312</v>
      </c>
      <c r="B202" s="302" t="s">
        <v>313</v>
      </c>
      <c r="C202" s="302" t="s">
        <v>64</v>
      </c>
      <c r="D202" s="260">
        <v>4138489.27</v>
      </c>
      <c r="E202" s="260">
        <v>555528.13</v>
      </c>
      <c r="F202" s="260">
        <v>0</v>
      </c>
      <c r="G202" s="303" t="s">
        <v>64</v>
      </c>
      <c r="H202" s="260">
        <v>4694017.4000000004</v>
      </c>
    </row>
    <row r="203" spans="1:8">
      <c r="A203" s="302" t="s">
        <v>314</v>
      </c>
      <c r="B203" s="302" t="s">
        <v>315</v>
      </c>
      <c r="C203" s="302" t="s">
        <v>64</v>
      </c>
      <c r="D203" s="260">
        <v>8404082.8300000001</v>
      </c>
      <c r="E203" s="260">
        <v>1196851.1499999999</v>
      </c>
      <c r="F203" s="260">
        <v>0</v>
      </c>
      <c r="G203" s="303" t="s">
        <v>64</v>
      </c>
      <c r="H203" s="260">
        <v>9600933.9800000004</v>
      </c>
    </row>
    <row r="204" spans="1:8">
      <c r="A204" s="302" t="s">
        <v>316</v>
      </c>
      <c r="B204" s="302" t="s">
        <v>317</v>
      </c>
      <c r="C204" s="302" t="s">
        <v>64</v>
      </c>
      <c r="D204" s="260">
        <v>1936022.68</v>
      </c>
      <c r="E204" s="260">
        <v>326234.98</v>
      </c>
      <c r="F204" s="260">
        <v>0</v>
      </c>
      <c r="G204" s="303" t="s">
        <v>64</v>
      </c>
      <c r="H204" s="260">
        <v>2262257.66</v>
      </c>
    </row>
    <row r="205" spans="1:8">
      <c r="A205" s="302" t="s">
        <v>318</v>
      </c>
      <c r="B205" s="302" t="s">
        <v>319</v>
      </c>
      <c r="C205" s="302" t="s">
        <v>671</v>
      </c>
      <c r="D205" s="260">
        <v>69916154.709999993</v>
      </c>
      <c r="E205" s="260">
        <v>0</v>
      </c>
      <c r="F205" s="260">
        <v>0</v>
      </c>
      <c r="G205" s="303" t="s">
        <v>671</v>
      </c>
      <c r="H205" s="260">
        <v>69916154.709999993</v>
      </c>
    </row>
    <row r="206" spans="1:8">
      <c r="A206" s="302" t="s">
        <v>320</v>
      </c>
      <c r="B206" s="302" t="s">
        <v>321</v>
      </c>
      <c r="C206" s="302" t="s">
        <v>671</v>
      </c>
      <c r="D206" s="260">
        <v>239912</v>
      </c>
      <c r="E206" s="260">
        <v>0</v>
      </c>
      <c r="F206" s="260">
        <v>0</v>
      </c>
      <c r="G206" s="303" t="s">
        <v>671</v>
      </c>
      <c r="H206" s="260">
        <v>239912</v>
      </c>
    </row>
    <row r="207" spans="1:8">
      <c r="A207" s="302" t="s">
        <v>822</v>
      </c>
      <c r="B207" s="302" t="s">
        <v>823</v>
      </c>
      <c r="C207" s="302" t="s">
        <v>64</v>
      </c>
      <c r="D207" s="260">
        <v>5277.53</v>
      </c>
      <c r="E207" s="260">
        <v>0</v>
      </c>
      <c r="F207" s="260">
        <v>0</v>
      </c>
      <c r="G207" s="303" t="s">
        <v>64</v>
      </c>
      <c r="H207" s="260">
        <v>5277.53</v>
      </c>
    </row>
    <row r="208" spans="1:8">
      <c r="A208" s="302" t="s">
        <v>322</v>
      </c>
      <c r="B208" s="302" t="s">
        <v>323</v>
      </c>
      <c r="C208" s="302" t="s">
        <v>64</v>
      </c>
      <c r="D208" s="260">
        <v>4964972.32</v>
      </c>
      <c r="E208" s="260">
        <v>0</v>
      </c>
      <c r="F208" s="260">
        <v>4500000</v>
      </c>
      <c r="G208" s="303" t="s">
        <v>64</v>
      </c>
      <c r="H208" s="260">
        <v>464972.32</v>
      </c>
    </row>
    <row r="209" spans="1:8">
      <c r="A209" s="302" t="s">
        <v>324</v>
      </c>
      <c r="B209" s="302" t="s">
        <v>325</v>
      </c>
      <c r="C209" s="302" t="s">
        <v>64</v>
      </c>
      <c r="D209" s="260">
        <v>116680183.36</v>
      </c>
      <c r="E209" s="260">
        <v>0</v>
      </c>
      <c r="F209" s="260">
        <v>0</v>
      </c>
      <c r="G209" s="303" t="s">
        <v>64</v>
      </c>
      <c r="H209" s="260">
        <v>116680183.36</v>
      </c>
    </row>
    <row r="210" spans="1:8">
      <c r="A210" s="302" t="s">
        <v>326</v>
      </c>
      <c r="B210" s="302" t="s">
        <v>327</v>
      </c>
      <c r="C210" s="302" t="s">
        <v>64</v>
      </c>
      <c r="D210" s="260">
        <v>6938887.2800000003</v>
      </c>
      <c r="E210" s="260">
        <v>812179.43</v>
      </c>
      <c r="F210" s="260">
        <v>0</v>
      </c>
      <c r="G210" s="303" t="s">
        <v>64</v>
      </c>
      <c r="H210" s="260">
        <v>7751066.71</v>
      </c>
    </row>
    <row r="211" spans="1:8">
      <c r="A211" s="302" t="s">
        <v>328</v>
      </c>
      <c r="B211" s="302" t="s">
        <v>329</v>
      </c>
      <c r="C211" s="302" t="s">
        <v>64</v>
      </c>
      <c r="D211" s="260">
        <v>122663.5</v>
      </c>
      <c r="E211" s="260">
        <v>14357.47</v>
      </c>
      <c r="F211" s="260">
        <v>0</v>
      </c>
      <c r="G211" s="303" t="s">
        <v>64</v>
      </c>
      <c r="H211" s="260">
        <v>137020.97</v>
      </c>
    </row>
    <row r="212" spans="1:8">
      <c r="A212" s="302" t="s">
        <v>330</v>
      </c>
      <c r="B212" s="302" t="s">
        <v>331</v>
      </c>
      <c r="C212" s="302" t="s">
        <v>64</v>
      </c>
      <c r="D212" s="260">
        <v>132762</v>
      </c>
      <c r="E212" s="260">
        <v>86442</v>
      </c>
      <c r="F212" s="260">
        <v>0</v>
      </c>
      <c r="G212" s="303" t="s">
        <v>64</v>
      </c>
      <c r="H212" s="260">
        <v>219204</v>
      </c>
    </row>
    <row r="213" spans="1:8">
      <c r="A213" s="302" t="s">
        <v>824</v>
      </c>
      <c r="B213" s="302" t="s">
        <v>825</v>
      </c>
      <c r="C213" s="302" t="s">
        <v>64</v>
      </c>
      <c r="D213" s="260">
        <v>73200</v>
      </c>
      <c r="E213" s="260">
        <v>0</v>
      </c>
      <c r="F213" s="260">
        <v>0</v>
      </c>
      <c r="G213" s="303" t="s">
        <v>64</v>
      </c>
      <c r="H213" s="260">
        <v>73200</v>
      </c>
    </row>
    <row r="214" spans="1:8">
      <c r="A214" s="302" t="s">
        <v>332</v>
      </c>
      <c r="B214" s="302" t="s">
        <v>333</v>
      </c>
      <c r="C214" s="302" t="s">
        <v>64</v>
      </c>
      <c r="D214" s="260">
        <v>2893148.88</v>
      </c>
      <c r="E214" s="260">
        <v>338635.83</v>
      </c>
      <c r="F214" s="260">
        <v>0</v>
      </c>
      <c r="G214" s="303" t="s">
        <v>64</v>
      </c>
      <c r="H214" s="260">
        <v>3231784.71</v>
      </c>
    </row>
    <row r="215" spans="1:8">
      <c r="A215" s="302" t="s">
        <v>334</v>
      </c>
      <c r="B215" s="302" t="s">
        <v>335</v>
      </c>
      <c r="C215" s="302" t="s">
        <v>64</v>
      </c>
      <c r="D215" s="260">
        <v>190869.76000000001</v>
      </c>
      <c r="E215" s="260">
        <v>0</v>
      </c>
      <c r="F215" s="260">
        <v>0</v>
      </c>
      <c r="G215" s="303" t="s">
        <v>64</v>
      </c>
      <c r="H215" s="260">
        <v>190869.76000000001</v>
      </c>
    </row>
    <row r="216" spans="1:8">
      <c r="A216" s="302" t="s">
        <v>336</v>
      </c>
      <c r="B216" s="302" t="s">
        <v>337</v>
      </c>
      <c r="C216" s="302" t="s">
        <v>64</v>
      </c>
      <c r="D216" s="260">
        <v>845200</v>
      </c>
      <c r="E216" s="260">
        <v>0</v>
      </c>
      <c r="F216" s="260">
        <v>0</v>
      </c>
      <c r="G216" s="303" t="s">
        <v>64</v>
      </c>
      <c r="H216" s="260">
        <v>845200</v>
      </c>
    </row>
    <row r="217" spans="1:8">
      <c r="A217" s="302" t="s">
        <v>338</v>
      </c>
      <c r="B217" s="302" t="s">
        <v>339</v>
      </c>
      <c r="C217" s="302" t="s">
        <v>64</v>
      </c>
      <c r="D217" s="260">
        <v>1690185.7</v>
      </c>
      <c r="E217" s="260">
        <v>0</v>
      </c>
      <c r="F217" s="260">
        <v>0</v>
      </c>
      <c r="G217" s="303" t="s">
        <v>64</v>
      </c>
      <c r="H217" s="260">
        <v>1690185.7</v>
      </c>
    </row>
    <row r="218" spans="1:8">
      <c r="A218" s="302" t="s">
        <v>340</v>
      </c>
      <c r="B218" s="302" t="s">
        <v>341</v>
      </c>
      <c r="C218" s="302" t="s">
        <v>64</v>
      </c>
      <c r="D218" s="260">
        <v>480015.5</v>
      </c>
      <c r="E218" s="260">
        <v>0</v>
      </c>
      <c r="F218" s="260">
        <v>0</v>
      </c>
      <c r="G218" s="303" t="s">
        <v>64</v>
      </c>
      <c r="H218" s="260">
        <v>480015.5</v>
      </c>
    </row>
    <row r="219" spans="1:8">
      <c r="A219" s="302" t="s">
        <v>826</v>
      </c>
      <c r="B219" s="302" t="s">
        <v>827</v>
      </c>
      <c r="C219" s="302" t="s">
        <v>64</v>
      </c>
      <c r="D219" s="260">
        <v>3722472</v>
      </c>
      <c r="E219" s="260">
        <v>0</v>
      </c>
      <c r="F219" s="260">
        <v>0</v>
      </c>
      <c r="G219" s="303" t="s">
        <v>64</v>
      </c>
      <c r="H219" s="260">
        <v>3722472</v>
      </c>
    </row>
    <row r="220" spans="1:8">
      <c r="A220" s="302" t="s">
        <v>828</v>
      </c>
      <c r="B220" s="302" t="s">
        <v>829</v>
      </c>
      <c r="C220" s="302" t="s">
        <v>64</v>
      </c>
      <c r="D220" s="260">
        <v>7918292.8399999999</v>
      </c>
      <c r="E220" s="260">
        <v>0</v>
      </c>
      <c r="F220" s="260">
        <v>0</v>
      </c>
      <c r="G220" s="303" t="s">
        <v>64</v>
      </c>
      <c r="H220" s="260">
        <v>7918292.8399999999</v>
      </c>
    </row>
    <row r="221" spans="1:8">
      <c r="A221" s="302" t="s">
        <v>830</v>
      </c>
      <c r="B221" s="302" t="s">
        <v>831</v>
      </c>
      <c r="C221" s="302" t="s">
        <v>64</v>
      </c>
      <c r="D221" s="260">
        <v>6411149</v>
      </c>
      <c r="E221" s="260">
        <v>0</v>
      </c>
      <c r="F221" s="260">
        <v>0</v>
      </c>
      <c r="G221" s="303" t="s">
        <v>64</v>
      </c>
      <c r="H221" s="260">
        <v>6411149</v>
      </c>
    </row>
    <row r="222" spans="1:8">
      <c r="A222" s="302" t="s">
        <v>342</v>
      </c>
      <c r="B222" s="302" t="s">
        <v>343</v>
      </c>
      <c r="C222" s="302" t="s">
        <v>64</v>
      </c>
      <c r="D222" s="260">
        <v>17866</v>
      </c>
      <c r="E222" s="260">
        <v>1735.12</v>
      </c>
      <c r="F222" s="260">
        <v>0</v>
      </c>
      <c r="G222" s="303" t="s">
        <v>64</v>
      </c>
      <c r="H222" s="260">
        <v>19601.12</v>
      </c>
    </row>
    <row r="223" spans="1:8">
      <c r="A223" s="302" t="s">
        <v>344</v>
      </c>
      <c r="B223" s="302" t="s">
        <v>345</v>
      </c>
      <c r="C223" s="302" t="s">
        <v>64</v>
      </c>
      <c r="D223" s="260">
        <v>4526</v>
      </c>
      <c r="E223" s="260">
        <v>0</v>
      </c>
      <c r="F223" s="260">
        <v>0</v>
      </c>
      <c r="G223" s="303" t="s">
        <v>64</v>
      </c>
      <c r="H223" s="260">
        <v>4526</v>
      </c>
    </row>
    <row r="224" spans="1:8">
      <c r="A224" s="302" t="s">
        <v>346</v>
      </c>
      <c r="B224" s="302" t="s">
        <v>347</v>
      </c>
      <c r="C224" s="302" t="s">
        <v>64</v>
      </c>
      <c r="D224" s="260">
        <v>2406867.66</v>
      </c>
      <c r="E224" s="260">
        <v>233529.55</v>
      </c>
      <c r="F224" s="260">
        <v>0</v>
      </c>
      <c r="G224" s="303" t="s">
        <v>64</v>
      </c>
      <c r="H224" s="260">
        <v>2640397.21</v>
      </c>
    </row>
    <row r="225" spans="1:8">
      <c r="A225" s="302" t="s">
        <v>348</v>
      </c>
      <c r="B225" s="302" t="s">
        <v>349</v>
      </c>
      <c r="C225" s="302" t="s">
        <v>64</v>
      </c>
      <c r="D225" s="260">
        <v>523629.4</v>
      </c>
      <c r="E225" s="260">
        <v>0</v>
      </c>
      <c r="F225" s="260">
        <v>0</v>
      </c>
      <c r="G225" s="303" t="s">
        <v>64</v>
      </c>
      <c r="H225" s="260">
        <v>523629.4</v>
      </c>
    </row>
    <row r="226" spans="1:8">
      <c r="A226" s="302" t="s">
        <v>350</v>
      </c>
      <c r="B226" s="302" t="s">
        <v>351</v>
      </c>
      <c r="C226" s="302" t="s">
        <v>64</v>
      </c>
      <c r="D226" s="260">
        <v>4724328.12</v>
      </c>
      <c r="E226" s="260">
        <v>556418.81000000006</v>
      </c>
      <c r="F226" s="260">
        <v>0</v>
      </c>
      <c r="G226" s="303" t="s">
        <v>64</v>
      </c>
      <c r="H226" s="260">
        <v>5280746.93</v>
      </c>
    </row>
    <row r="227" spans="1:8">
      <c r="A227" s="302" t="s">
        <v>352</v>
      </c>
      <c r="B227" s="302" t="s">
        <v>353</v>
      </c>
      <c r="C227" s="302" t="s">
        <v>64</v>
      </c>
      <c r="D227" s="260">
        <v>15203009.6</v>
      </c>
      <c r="E227" s="260">
        <v>2560975.5699999998</v>
      </c>
      <c r="F227" s="260">
        <v>0</v>
      </c>
      <c r="G227" s="303" t="s">
        <v>64</v>
      </c>
      <c r="H227" s="260">
        <v>17763985.170000002</v>
      </c>
    </row>
    <row r="228" spans="1:8">
      <c r="A228" s="302" t="s">
        <v>354</v>
      </c>
      <c r="B228" s="302" t="s">
        <v>355</v>
      </c>
      <c r="C228" s="302" t="s">
        <v>64</v>
      </c>
      <c r="D228" s="260">
        <v>61822</v>
      </c>
      <c r="E228" s="260">
        <v>0</v>
      </c>
      <c r="F228" s="260">
        <v>0</v>
      </c>
      <c r="G228" s="303" t="s">
        <v>64</v>
      </c>
      <c r="H228" s="260">
        <v>61822</v>
      </c>
    </row>
    <row r="229" spans="1:8">
      <c r="A229" s="302" t="s">
        <v>356</v>
      </c>
      <c r="B229" s="302" t="s">
        <v>357</v>
      </c>
      <c r="C229" s="302" t="s">
        <v>64</v>
      </c>
      <c r="D229" s="260">
        <v>5000</v>
      </c>
      <c r="E229" s="260">
        <v>0</v>
      </c>
      <c r="F229" s="260">
        <v>0</v>
      </c>
      <c r="G229" s="303" t="s">
        <v>64</v>
      </c>
      <c r="H229" s="260">
        <v>5000</v>
      </c>
    </row>
    <row r="230" spans="1:8">
      <c r="A230" s="302" t="s">
        <v>832</v>
      </c>
      <c r="B230" s="302" t="s">
        <v>833</v>
      </c>
      <c r="C230" s="302" t="s">
        <v>64</v>
      </c>
      <c r="D230" s="260">
        <v>690000</v>
      </c>
      <c r="E230" s="260">
        <v>0</v>
      </c>
      <c r="F230" s="260">
        <v>0</v>
      </c>
      <c r="G230" s="303" t="s">
        <v>64</v>
      </c>
      <c r="H230" s="260">
        <v>690000</v>
      </c>
    </row>
    <row r="231" spans="1:8">
      <c r="A231" s="302" t="s">
        <v>358</v>
      </c>
      <c r="B231" s="302" t="s">
        <v>359</v>
      </c>
      <c r="C231" s="302" t="s">
        <v>64</v>
      </c>
      <c r="D231" s="260">
        <v>6461847.9900000002</v>
      </c>
      <c r="E231" s="260">
        <v>756343.18</v>
      </c>
      <c r="F231" s="260">
        <v>0</v>
      </c>
      <c r="G231" s="303" t="s">
        <v>64</v>
      </c>
      <c r="H231" s="260">
        <v>7218191.1699999999</v>
      </c>
    </row>
    <row r="232" spans="1:8">
      <c r="A232" s="302" t="s">
        <v>360</v>
      </c>
      <c r="B232" s="302" t="s">
        <v>361</v>
      </c>
      <c r="C232" s="302" t="s">
        <v>64</v>
      </c>
      <c r="D232" s="260">
        <v>1415298.15</v>
      </c>
      <c r="E232" s="260">
        <v>12955.11</v>
      </c>
      <c r="F232" s="260">
        <v>1500000</v>
      </c>
      <c r="G232" s="303" t="s">
        <v>671</v>
      </c>
      <c r="H232" s="260">
        <v>71746.740000000005</v>
      </c>
    </row>
    <row r="233" spans="1:8">
      <c r="A233" s="302" t="s">
        <v>834</v>
      </c>
      <c r="B233" s="302" t="s">
        <v>835</v>
      </c>
      <c r="C233" s="302" t="s">
        <v>671</v>
      </c>
      <c r="D233" s="260">
        <v>3647400</v>
      </c>
      <c r="E233" s="260">
        <v>0</v>
      </c>
      <c r="F233" s="260">
        <v>0</v>
      </c>
      <c r="G233" s="303" t="s">
        <v>671</v>
      </c>
      <c r="H233" s="260">
        <v>3647400</v>
      </c>
    </row>
    <row r="234" spans="1:8">
      <c r="A234" s="302" t="s">
        <v>362</v>
      </c>
      <c r="B234" s="302" t="s">
        <v>363</v>
      </c>
      <c r="C234" s="302" t="s">
        <v>64</v>
      </c>
      <c r="D234" s="260">
        <v>654224.74</v>
      </c>
      <c r="E234" s="260">
        <v>0</v>
      </c>
      <c r="F234" s="260">
        <v>0</v>
      </c>
      <c r="G234" s="303" t="s">
        <v>64</v>
      </c>
      <c r="H234" s="260">
        <v>654224.74</v>
      </c>
    </row>
    <row r="235" spans="1:8">
      <c r="A235" s="302" t="s">
        <v>364</v>
      </c>
      <c r="B235" s="302" t="s">
        <v>365</v>
      </c>
      <c r="C235" s="302" t="s">
        <v>64</v>
      </c>
      <c r="D235" s="260">
        <v>4815673.51</v>
      </c>
      <c r="E235" s="260">
        <v>0</v>
      </c>
      <c r="F235" s="260">
        <v>0</v>
      </c>
      <c r="G235" s="303" t="s">
        <v>64</v>
      </c>
      <c r="H235" s="260">
        <v>4815673.51</v>
      </c>
    </row>
    <row r="236" spans="1:8">
      <c r="A236" s="302" t="s">
        <v>366</v>
      </c>
      <c r="B236" s="302" t="s">
        <v>367</v>
      </c>
      <c r="C236" s="302" t="s">
        <v>64</v>
      </c>
      <c r="D236" s="260">
        <v>7488217</v>
      </c>
      <c r="E236" s="260">
        <v>5000</v>
      </c>
      <c r="F236" s="260">
        <v>7500000</v>
      </c>
      <c r="G236" s="303" t="s">
        <v>671</v>
      </c>
      <c r="H236" s="260">
        <v>6783</v>
      </c>
    </row>
    <row r="237" spans="1:8">
      <c r="A237" s="302" t="s">
        <v>368</v>
      </c>
      <c r="B237" s="302" t="s">
        <v>369</v>
      </c>
      <c r="C237" s="302" t="s">
        <v>64</v>
      </c>
      <c r="D237" s="260">
        <v>10937384.449999999</v>
      </c>
      <c r="E237" s="260">
        <v>1280193.55</v>
      </c>
      <c r="F237" s="260">
        <v>0</v>
      </c>
      <c r="G237" s="303" t="s">
        <v>64</v>
      </c>
      <c r="H237" s="260">
        <v>12217578</v>
      </c>
    </row>
    <row r="238" spans="1:8">
      <c r="A238" s="302" t="s">
        <v>370</v>
      </c>
      <c r="B238" s="302" t="s">
        <v>371</v>
      </c>
      <c r="C238" s="302" t="s">
        <v>64</v>
      </c>
      <c r="D238" s="260">
        <v>127354.5</v>
      </c>
      <c r="E238" s="260">
        <v>14906.52</v>
      </c>
      <c r="F238" s="260">
        <v>0</v>
      </c>
      <c r="G238" s="303" t="s">
        <v>64</v>
      </c>
      <c r="H238" s="260">
        <v>142261.01999999999</v>
      </c>
    </row>
    <row r="239" spans="1:8">
      <c r="A239" s="302" t="s">
        <v>836</v>
      </c>
      <c r="B239" s="302" t="s">
        <v>837</v>
      </c>
      <c r="C239" s="302" t="s">
        <v>64</v>
      </c>
      <c r="D239" s="260">
        <v>1356067.62</v>
      </c>
      <c r="E239" s="260">
        <v>5802325.4800000004</v>
      </c>
      <c r="F239" s="260">
        <v>7158393.0999999996</v>
      </c>
      <c r="G239" s="303" t="s">
        <v>159</v>
      </c>
      <c r="H239" s="260">
        <v>0</v>
      </c>
    </row>
    <row r="240" spans="1:8">
      <c r="A240" s="302" t="s">
        <v>372</v>
      </c>
      <c r="B240" s="302" t="s">
        <v>373</v>
      </c>
      <c r="C240" s="302" t="s">
        <v>64</v>
      </c>
      <c r="D240" s="260">
        <v>60000</v>
      </c>
      <c r="E240" s="260">
        <v>5827.08</v>
      </c>
      <c r="F240" s="260">
        <v>0</v>
      </c>
      <c r="G240" s="303" t="s">
        <v>64</v>
      </c>
      <c r="H240" s="260">
        <v>65827.08</v>
      </c>
    </row>
    <row r="241" spans="1:8">
      <c r="A241" s="302" t="s">
        <v>374</v>
      </c>
      <c r="B241" s="302" t="s">
        <v>375</v>
      </c>
      <c r="C241" s="302" t="s">
        <v>671</v>
      </c>
      <c r="D241" s="260">
        <v>49906522</v>
      </c>
      <c r="E241" s="260">
        <v>0</v>
      </c>
      <c r="F241" s="260">
        <v>0</v>
      </c>
      <c r="G241" s="303" t="s">
        <v>671</v>
      </c>
      <c r="H241" s="260">
        <v>49906522</v>
      </c>
    </row>
    <row r="242" spans="1:8">
      <c r="A242" s="302" t="s">
        <v>376</v>
      </c>
      <c r="B242" s="302" t="s">
        <v>377</v>
      </c>
      <c r="C242" s="302" t="s">
        <v>64</v>
      </c>
      <c r="D242" s="260">
        <v>45761398.509999998</v>
      </c>
      <c r="E242" s="260">
        <v>2303677.31</v>
      </c>
      <c r="F242" s="260">
        <v>15420000</v>
      </c>
      <c r="G242" s="303" t="s">
        <v>64</v>
      </c>
      <c r="H242" s="260">
        <v>32645075.82</v>
      </c>
    </row>
    <row r="243" spans="1:8">
      <c r="A243" s="302" t="s">
        <v>378</v>
      </c>
      <c r="B243" s="302" t="s">
        <v>379</v>
      </c>
      <c r="C243" s="302" t="s">
        <v>64</v>
      </c>
      <c r="D243" s="260">
        <v>64281318.649999999</v>
      </c>
      <c r="E243" s="260">
        <v>6008131.8399999999</v>
      </c>
      <c r="F243" s="260">
        <v>49980000</v>
      </c>
      <c r="G243" s="303" t="s">
        <v>64</v>
      </c>
      <c r="H243" s="260">
        <v>20309450.489999998</v>
      </c>
    </row>
    <row r="244" spans="1:8">
      <c r="A244" s="302" t="s">
        <v>380</v>
      </c>
      <c r="B244" s="302" t="s">
        <v>381</v>
      </c>
      <c r="C244" s="302" t="s">
        <v>64</v>
      </c>
      <c r="D244" s="260">
        <v>4696565.26</v>
      </c>
      <c r="E244" s="260">
        <v>551504.26</v>
      </c>
      <c r="F244" s="260">
        <v>0</v>
      </c>
      <c r="G244" s="303" t="s">
        <v>64</v>
      </c>
      <c r="H244" s="260">
        <v>5248069.5199999996</v>
      </c>
    </row>
    <row r="245" spans="1:8">
      <c r="A245" s="302" t="s">
        <v>382</v>
      </c>
      <c r="B245" s="302" t="s">
        <v>383</v>
      </c>
      <c r="C245" s="302" t="s">
        <v>64</v>
      </c>
      <c r="D245" s="260">
        <v>13431632.140000001</v>
      </c>
      <c r="E245" s="260">
        <v>2197880.4700000002</v>
      </c>
      <c r="F245" s="260">
        <v>0</v>
      </c>
      <c r="G245" s="303" t="s">
        <v>64</v>
      </c>
      <c r="H245" s="260">
        <v>15629512.609999999</v>
      </c>
    </row>
    <row r="246" spans="1:8">
      <c r="A246" s="302" t="s">
        <v>384</v>
      </c>
      <c r="B246" s="302" t="s">
        <v>385</v>
      </c>
      <c r="C246" s="302" t="s">
        <v>64</v>
      </c>
      <c r="D246" s="260">
        <v>28013771.440000001</v>
      </c>
      <c r="E246" s="260">
        <v>233503115.53999999</v>
      </c>
      <c r="F246" s="260">
        <v>0</v>
      </c>
      <c r="G246" s="303" t="s">
        <v>64</v>
      </c>
      <c r="H246" s="260">
        <v>261516886.97999999</v>
      </c>
    </row>
    <row r="247" spans="1:8">
      <c r="A247" s="302" t="s">
        <v>386</v>
      </c>
      <c r="B247" s="302" t="s">
        <v>387</v>
      </c>
      <c r="C247" s="302" t="s">
        <v>64</v>
      </c>
      <c r="D247" s="260">
        <v>33796597.740000002</v>
      </c>
      <c r="E247" s="260">
        <v>1216364.55</v>
      </c>
      <c r="F247" s="260">
        <v>20000000</v>
      </c>
      <c r="G247" s="303" t="s">
        <v>64</v>
      </c>
      <c r="H247" s="260">
        <v>15012962.289999999</v>
      </c>
    </row>
    <row r="248" spans="1:8">
      <c r="A248" s="302" t="s">
        <v>388</v>
      </c>
      <c r="B248" s="302" t="s">
        <v>389</v>
      </c>
      <c r="C248" s="302" t="s">
        <v>64</v>
      </c>
      <c r="D248" s="260">
        <v>5549063.6699999999</v>
      </c>
      <c r="E248" s="260">
        <v>649504.06999999995</v>
      </c>
      <c r="F248" s="260">
        <v>0</v>
      </c>
      <c r="G248" s="303" t="s">
        <v>64</v>
      </c>
      <c r="H248" s="260">
        <v>6198567.7400000002</v>
      </c>
    </row>
    <row r="249" spans="1:8">
      <c r="A249" s="302" t="s">
        <v>390</v>
      </c>
      <c r="B249" s="302" t="s">
        <v>391</v>
      </c>
      <c r="C249" s="302" t="s">
        <v>64</v>
      </c>
      <c r="D249" s="260">
        <v>1405071.87</v>
      </c>
      <c r="E249" s="260">
        <v>326202</v>
      </c>
      <c r="F249" s="260">
        <v>2460000</v>
      </c>
      <c r="G249" s="303" t="s">
        <v>671</v>
      </c>
      <c r="H249" s="260">
        <v>728726.13</v>
      </c>
    </row>
    <row r="250" spans="1:8">
      <c r="A250" s="302" t="s">
        <v>392</v>
      </c>
      <c r="B250" s="302" t="s">
        <v>393</v>
      </c>
      <c r="C250" s="302" t="s">
        <v>64</v>
      </c>
      <c r="D250" s="260">
        <v>3977391.87</v>
      </c>
      <c r="E250" s="260">
        <v>465543.8</v>
      </c>
      <c r="F250" s="260">
        <v>0</v>
      </c>
      <c r="G250" s="303" t="s">
        <v>64</v>
      </c>
      <c r="H250" s="260">
        <v>4442935.67</v>
      </c>
    </row>
    <row r="251" spans="1:8">
      <c r="A251" s="302" t="s">
        <v>394</v>
      </c>
      <c r="B251" s="302" t="s">
        <v>395</v>
      </c>
      <c r="C251" s="302" t="s">
        <v>64</v>
      </c>
      <c r="D251" s="260">
        <v>359380.32</v>
      </c>
      <c r="E251" s="260">
        <v>0</v>
      </c>
      <c r="F251" s="260">
        <v>350000</v>
      </c>
      <c r="G251" s="303" t="s">
        <v>64</v>
      </c>
      <c r="H251" s="260">
        <v>9380.32</v>
      </c>
    </row>
    <row r="252" spans="1:8">
      <c r="A252" s="302" t="s">
        <v>396</v>
      </c>
      <c r="B252" s="302" t="s">
        <v>397</v>
      </c>
      <c r="C252" s="302" t="s">
        <v>64</v>
      </c>
      <c r="D252" s="260">
        <v>8401</v>
      </c>
      <c r="E252" s="260">
        <v>0</v>
      </c>
      <c r="F252" s="260">
        <v>0</v>
      </c>
      <c r="G252" s="303" t="s">
        <v>64</v>
      </c>
      <c r="H252" s="260">
        <v>8401</v>
      </c>
    </row>
    <row r="253" spans="1:8">
      <c r="A253" s="302" t="s">
        <v>838</v>
      </c>
      <c r="B253" s="302" t="s">
        <v>839</v>
      </c>
      <c r="C253" s="302" t="s">
        <v>64</v>
      </c>
      <c r="D253" s="260">
        <v>645901.6</v>
      </c>
      <c r="E253" s="260">
        <v>669101.6</v>
      </c>
      <c r="F253" s="260">
        <v>1309401.6000000001</v>
      </c>
      <c r="G253" s="303" t="s">
        <v>64</v>
      </c>
      <c r="H253" s="260">
        <v>5601.6</v>
      </c>
    </row>
    <row r="254" spans="1:8">
      <c r="A254" s="302" t="s">
        <v>398</v>
      </c>
      <c r="B254" s="302" t="s">
        <v>399</v>
      </c>
      <c r="C254" s="302" t="s">
        <v>64</v>
      </c>
      <c r="D254" s="260">
        <v>24296306.300000001</v>
      </c>
      <c r="E254" s="260">
        <v>0</v>
      </c>
      <c r="F254" s="260">
        <v>0</v>
      </c>
      <c r="G254" s="303" t="s">
        <v>64</v>
      </c>
      <c r="H254" s="260">
        <v>24296306.300000001</v>
      </c>
    </row>
    <row r="255" spans="1:8">
      <c r="A255" s="302" t="s">
        <v>400</v>
      </c>
      <c r="B255" s="302" t="s">
        <v>401</v>
      </c>
      <c r="C255" s="302" t="s">
        <v>64</v>
      </c>
      <c r="D255" s="260">
        <v>19997217.399999999</v>
      </c>
      <c r="E255" s="260">
        <v>2340624.38</v>
      </c>
      <c r="F255" s="260">
        <v>0</v>
      </c>
      <c r="G255" s="303" t="s">
        <v>64</v>
      </c>
      <c r="H255" s="260">
        <v>22337841.780000001</v>
      </c>
    </row>
    <row r="256" spans="1:8">
      <c r="A256" s="302" t="s">
        <v>402</v>
      </c>
      <c r="B256" s="302" t="s">
        <v>403</v>
      </c>
      <c r="C256" s="302" t="s">
        <v>64</v>
      </c>
      <c r="D256" s="260">
        <v>13992366.039999999</v>
      </c>
      <c r="E256" s="260">
        <v>1637771.51</v>
      </c>
      <c r="F256" s="260">
        <v>0</v>
      </c>
      <c r="G256" s="303" t="s">
        <v>64</v>
      </c>
      <c r="H256" s="260">
        <v>15630137.550000001</v>
      </c>
    </row>
    <row r="257" spans="1:8">
      <c r="A257" s="302" t="s">
        <v>404</v>
      </c>
      <c r="B257" s="302" t="s">
        <v>405</v>
      </c>
      <c r="C257" s="302" t="s">
        <v>64</v>
      </c>
      <c r="D257" s="260">
        <v>201853934.50999999</v>
      </c>
      <c r="E257" s="260">
        <v>37363849.030000001</v>
      </c>
      <c r="F257" s="260">
        <v>0</v>
      </c>
      <c r="G257" s="303" t="s">
        <v>64</v>
      </c>
      <c r="H257" s="260">
        <v>239217783.53999999</v>
      </c>
    </row>
    <row r="258" spans="1:8">
      <c r="A258" s="302" t="s">
        <v>406</v>
      </c>
      <c r="B258" s="302" t="s">
        <v>407</v>
      </c>
      <c r="C258" s="302" t="s">
        <v>64</v>
      </c>
      <c r="D258" s="260">
        <v>1362229.15</v>
      </c>
      <c r="E258" s="260">
        <v>11746987.779999999</v>
      </c>
      <c r="F258" s="260">
        <v>0</v>
      </c>
      <c r="G258" s="303" t="s">
        <v>64</v>
      </c>
      <c r="H258" s="260">
        <v>13109216.93</v>
      </c>
    </row>
    <row r="259" spans="1:8">
      <c r="A259" s="302" t="s">
        <v>408</v>
      </c>
      <c r="B259" s="302" t="s">
        <v>409</v>
      </c>
      <c r="C259" s="302" t="s">
        <v>64</v>
      </c>
      <c r="D259" s="260">
        <v>1266556.21</v>
      </c>
      <c r="E259" s="260">
        <v>148250.54999999999</v>
      </c>
      <c r="F259" s="260">
        <v>0</v>
      </c>
      <c r="G259" s="303" t="s">
        <v>64</v>
      </c>
      <c r="H259" s="260">
        <v>1414806.76</v>
      </c>
    </row>
    <row r="260" spans="1:8">
      <c r="A260" s="302" t="s">
        <v>410</v>
      </c>
      <c r="B260" s="302" t="s">
        <v>411</v>
      </c>
      <c r="C260" s="302" t="s">
        <v>64</v>
      </c>
      <c r="D260" s="260">
        <v>3248831.39</v>
      </c>
      <c r="E260" s="260">
        <v>380267.61</v>
      </c>
      <c r="F260" s="260">
        <v>0</v>
      </c>
      <c r="G260" s="303" t="s">
        <v>64</v>
      </c>
      <c r="H260" s="260">
        <v>3629099</v>
      </c>
    </row>
    <row r="261" spans="1:8">
      <c r="A261" s="302" t="s">
        <v>412</v>
      </c>
      <c r="B261" s="302" t="s">
        <v>413</v>
      </c>
      <c r="C261" s="302" t="s">
        <v>64</v>
      </c>
      <c r="D261" s="260">
        <v>16655458.76</v>
      </c>
      <c r="E261" s="260">
        <v>1949480.97</v>
      </c>
      <c r="F261" s="260">
        <v>0</v>
      </c>
      <c r="G261" s="303" t="s">
        <v>64</v>
      </c>
      <c r="H261" s="260">
        <v>18604939.73</v>
      </c>
    </row>
    <row r="262" spans="1:8">
      <c r="A262" s="302" t="s">
        <v>414</v>
      </c>
      <c r="B262" s="302" t="s">
        <v>415</v>
      </c>
      <c r="C262" s="302" t="s">
        <v>64</v>
      </c>
      <c r="D262" s="260">
        <v>17326930.539999999</v>
      </c>
      <c r="E262" s="260">
        <v>19049440.890000001</v>
      </c>
      <c r="F262" s="260">
        <v>239477109.78</v>
      </c>
      <c r="G262" s="303" t="s">
        <v>671</v>
      </c>
      <c r="H262" s="260">
        <v>203100738.34999999</v>
      </c>
    </row>
    <row r="263" spans="1:8">
      <c r="A263" s="302" t="s">
        <v>840</v>
      </c>
      <c r="B263" s="302" t="s">
        <v>841</v>
      </c>
      <c r="C263" s="302" t="s">
        <v>64</v>
      </c>
      <c r="D263" s="260">
        <v>611823.93999999994</v>
      </c>
      <c r="E263" s="260">
        <v>3955507.42</v>
      </c>
      <c r="F263" s="260">
        <v>4567331.3600000003</v>
      </c>
      <c r="G263" s="303" t="s">
        <v>159</v>
      </c>
      <c r="H263" s="260">
        <v>0</v>
      </c>
    </row>
    <row r="264" spans="1:8">
      <c r="A264" s="302" t="s">
        <v>416</v>
      </c>
      <c r="B264" s="302" t="s">
        <v>417</v>
      </c>
      <c r="C264" s="302" t="s">
        <v>64</v>
      </c>
      <c r="D264" s="260">
        <v>10123</v>
      </c>
      <c r="E264" s="260">
        <v>2896.78</v>
      </c>
      <c r="F264" s="260">
        <v>0</v>
      </c>
      <c r="G264" s="303" t="s">
        <v>64</v>
      </c>
      <c r="H264" s="260">
        <v>13019.78</v>
      </c>
    </row>
    <row r="265" spans="1:8">
      <c r="A265" s="302" t="s">
        <v>418</v>
      </c>
      <c r="B265" s="302" t="s">
        <v>419</v>
      </c>
      <c r="C265" s="302" t="s">
        <v>64</v>
      </c>
      <c r="D265" s="260">
        <v>11980</v>
      </c>
      <c r="E265" s="260">
        <v>861.28</v>
      </c>
      <c r="F265" s="260">
        <v>0</v>
      </c>
      <c r="G265" s="303" t="s">
        <v>64</v>
      </c>
      <c r="H265" s="260">
        <v>12841.28</v>
      </c>
    </row>
    <row r="266" spans="1:8">
      <c r="A266" s="302" t="s">
        <v>420</v>
      </c>
      <c r="B266" s="302" t="s">
        <v>421</v>
      </c>
      <c r="C266" s="302" t="s">
        <v>64</v>
      </c>
      <c r="D266" s="260">
        <v>2240732.48</v>
      </c>
      <c r="E266" s="260">
        <v>262922.64</v>
      </c>
      <c r="F266" s="260">
        <v>0</v>
      </c>
      <c r="G266" s="303" t="s">
        <v>64</v>
      </c>
      <c r="H266" s="260">
        <v>2503655.12</v>
      </c>
    </row>
    <row r="267" spans="1:8">
      <c r="A267" s="302" t="s">
        <v>422</v>
      </c>
      <c r="B267" s="302" t="s">
        <v>423</v>
      </c>
      <c r="C267" s="302" t="s">
        <v>64</v>
      </c>
      <c r="D267" s="260">
        <v>3251688.75</v>
      </c>
      <c r="E267" s="260">
        <v>372919.93</v>
      </c>
      <c r="F267" s="260">
        <v>0</v>
      </c>
      <c r="G267" s="303" t="s">
        <v>64</v>
      </c>
      <c r="H267" s="260">
        <v>3624608.68</v>
      </c>
    </row>
    <row r="268" spans="1:8">
      <c r="A268" s="302" t="s">
        <v>424</v>
      </c>
      <c r="B268" s="302" t="s">
        <v>425</v>
      </c>
      <c r="C268" s="302" t="s">
        <v>64</v>
      </c>
      <c r="D268" s="260">
        <v>547603.43999999994</v>
      </c>
      <c r="E268" s="260">
        <v>69495.61</v>
      </c>
      <c r="F268" s="260">
        <v>0</v>
      </c>
      <c r="G268" s="303" t="s">
        <v>64</v>
      </c>
      <c r="H268" s="260">
        <v>617099.05000000005</v>
      </c>
    </row>
    <row r="269" spans="1:8">
      <c r="A269" s="302" t="s">
        <v>426</v>
      </c>
      <c r="B269" s="302" t="s">
        <v>427</v>
      </c>
      <c r="C269" s="302" t="s">
        <v>64</v>
      </c>
      <c r="D269" s="260">
        <v>506724.7</v>
      </c>
      <c r="E269" s="260">
        <v>2430777.66</v>
      </c>
      <c r="F269" s="260">
        <v>0</v>
      </c>
      <c r="G269" s="303" t="s">
        <v>64</v>
      </c>
      <c r="H269" s="260">
        <v>2937502.36</v>
      </c>
    </row>
    <row r="270" spans="1:8">
      <c r="A270" s="302" t="s">
        <v>428</v>
      </c>
      <c r="B270" s="302" t="s">
        <v>429</v>
      </c>
      <c r="C270" s="302" t="s">
        <v>64</v>
      </c>
      <c r="D270" s="260">
        <v>289117.90000000002</v>
      </c>
      <c r="E270" s="260">
        <v>132</v>
      </c>
      <c r="F270" s="260">
        <v>0</v>
      </c>
      <c r="G270" s="303" t="s">
        <v>64</v>
      </c>
      <c r="H270" s="260">
        <v>289249.90000000002</v>
      </c>
    </row>
    <row r="271" spans="1:8">
      <c r="A271" s="302" t="s">
        <v>430</v>
      </c>
      <c r="B271" s="302" t="s">
        <v>431</v>
      </c>
      <c r="C271" s="302" t="s">
        <v>64</v>
      </c>
      <c r="D271" s="260">
        <v>203745.47</v>
      </c>
      <c r="E271" s="260">
        <v>23867.9</v>
      </c>
      <c r="F271" s="260">
        <v>0</v>
      </c>
      <c r="G271" s="303" t="s">
        <v>64</v>
      </c>
      <c r="H271" s="260">
        <v>227613.37</v>
      </c>
    </row>
    <row r="272" spans="1:8">
      <c r="A272" s="302" t="s">
        <v>432</v>
      </c>
      <c r="B272" s="302" t="s">
        <v>433</v>
      </c>
      <c r="C272" s="302" t="s">
        <v>64</v>
      </c>
      <c r="D272" s="260">
        <v>611707.68000000005</v>
      </c>
      <c r="E272" s="260">
        <v>71598.850000000006</v>
      </c>
      <c r="F272" s="260">
        <v>0</v>
      </c>
      <c r="G272" s="303" t="s">
        <v>64</v>
      </c>
      <c r="H272" s="260">
        <v>683306.53</v>
      </c>
    </row>
    <row r="273" spans="1:8">
      <c r="A273" s="302" t="s">
        <v>434</v>
      </c>
      <c r="B273" s="302" t="s">
        <v>435</v>
      </c>
      <c r="C273" s="302" t="s">
        <v>64</v>
      </c>
      <c r="D273" s="260">
        <v>191452.39</v>
      </c>
      <c r="E273" s="260">
        <v>24776.6</v>
      </c>
      <c r="F273" s="260">
        <v>0</v>
      </c>
      <c r="G273" s="303" t="s">
        <v>64</v>
      </c>
      <c r="H273" s="260">
        <v>216228.99</v>
      </c>
    </row>
    <row r="274" spans="1:8">
      <c r="A274" s="302" t="s">
        <v>436</v>
      </c>
      <c r="B274" s="302" t="s">
        <v>437</v>
      </c>
      <c r="C274" s="302" t="s">
        <v>64</v>
      </c>
      <c r="D274" s="260">
        <v>628354.06000000006</v>
      </c>
      <c r="E274" s="260">
        <v>73551.66</v>
      </c>
      <c r="F274" s="260">
        <v>0</v>
      </c>
      <c r="G274" s="303" t="s">
        <v>64</v>
      </c>
      <c r="H274" s="260">
        <v>701905.72</v>
      </c>
    </row>
    <row r="275" spans="1:8">
      <c r="A275" s="302" t="s">
        <v>438</v>
      </c>
      <c r="B275" s="302" t="s">
        <v>439</v>
      </c>
      <c r="C275" s="302" t="s">
        <v>64</v>
      </c>
      <c r="D275" s="260">
        <v>5639034.4100000001</v>
      </c>
      <c r="E275" s="260">
        <v>1619619.57</v>
      </c>
      <c r="F275" s="260">
        <v>0</v>
      </c>
      <c r="G275" s="303" t="s">
        <v>64</v>
      </c>
      <c r="H275" s="260">
        <v>7258653.9800000004</v>
      </c>
    </row>
    <row r="276" spans="1:8">
      <c r="A276" s="302" t="s">
        <v>440</v>
      </c>
      <c r="B276" s="302" t="s">
        <v>441</v>
      </c>
      <c r="C276" s="302" t="s">
        <v>64</v>
      </c>
      <c r="D276" s="260">
        <v>38250861.479999997</v>
      </c>
      <c r="E276" s="260">
        <v>11545953.91</v>
      </c>
      <c r="F276" s="260">
        <v>0</v>
      </c>
      <c r="G276" s="303" t="s">
        <v>64</v>
      </c>
      <c r="H276" s="260">
        <v>49796815.390000001</v>
      </c>
    </row>
    <row r="277" spans="1:8">
      <c r="A277" s="302" t="s">
        <v>442</v>
      </c>
      <c r="B277" s="302" t="s">
        <v>443</v>
      </c>
      <c r="C277" s="302" t="s">
        <v>64</v>
      </c>
      <c r="D277" s="260">
        <v>648455.62</v>
      </c>
      <c r="E277" s="260">
        <v>75900.11</v>
      </c>
      <c r="F277" s="260">
        <v>0</v>
      </c>
      <c r="G277" s="303" t="s">
        <v>64</v>
      </c>
      <c r="H277" s="260">
        <v>724355.73</v>
      </c>
    </row>
    <row r="278" spans="1:8">
      <c r="A278" s="302" t="s">
        <v>444</v>
      </c>
      <c r="B278" s="302" t="s">
        <v>445</v>
      </c>
      <c r="C278" s="302" t="s">
        <v>64</v>
      </c>
      <c r="D278" s="260">
        <v>2382171.85</v>
      </c>
      <c r="E278" s="260">
        <v>2748500.85</v>
      </c>
      <c r="F278" s="260">
        <v>5125171.8499999996</v>
      </c>
      <c r="G278" s="303" t="s">
        <v>64</v>
      </c>
      <c r="H278" s="260">
        <v>5500.85</v>
      </c>
    </row>
    <row r="279" spans="1:8">
      <c r="A279" s="302" t="s">
        <v>446</v>
      </c>
      <c r="B279" s="302" t="s">
        <v>447</v>
      </c>
      <c r="C279" s="302" t="s">
        <v>64</v>
      </c>
      <c r="D279" s="260">
        <v>4922271.0199999996</v>
      </c>
      <c r="E279" s="260">
        <v>578462.54</v>
      </c>
      <c r="F279" s="260">
        <v>0</v>
      </c>
      <c r="G279" s="303" t="s">
        <v>64</v>
      </c>
      <c r="H279" s="260">
        <v>5500733.5599999996</v>
      </c>
    </row>
    <row r="280" spans="1:8">
      <c r="A280" s="302" t="s">
        <v>448</v>
      </c>
      <c r="B280" s="302" t="s">
        <v>449</v>
      </c>
      <c r="C280" s="302" t="s">
        <v>64</v>
      </c>
      <c r="D280" s="260">
        <v>10950</v>
      </c>
      <c r="E280" s="260">
        <v>1063.45</v>
      </c>
      <c r="F280" s="260">
        <v>0</v>
      </c>
      <c r="G280" s="303" t="s">
        <v>64</v>
      </c>
      <c r="H280" s="260">
        <v>12013.45</v>
      </c>
    </row>
    <row r="281" spans="1:8">
      <c r="A281" s="302" t="s">
        <v>450</v>
      </c>
      <c r="B281" s="302" t="s">
        <v>451</v>
      </c>
      <c r="C281" s="302" t="s">
        <v>64</v>
      </c>
      <c r="D281" s="260">
        <v>148663691.22</v>
      </c>
      <c r="E281" s="260">
        <v>149118046.22</v>
      </c>
      <c r="F281" s="260">
        <v>315543669.76999998</v>
      </c>
      <c r="G281" s="303" t="s">
        <v>671</v>
      </c>
      <c r="H281" s="260">
        <v>17761932.329999998</v>
      </c>
    </row>
    <row r="282" spans="1:8">
      <c r="A282" s="302" t="s">
        <v>452</v>
      </c>
      <c r="B282" s="302" t="s">
        <v>453</v>
      </c>
      <c r="C282" s="302" t="s">
        <v>64</v>
      </c>
      <c r="D282" s="260">
        <v>17589251.059999999</v>
      </c>
      <c r="E282" s="260">
        <v>2071641.21</v>
      </c>
      <c r="F282" s="260">
        <v>0</v>
      </c>
      <c r="G282" s="303" t="s">
        <v>64</v>
      </c>
      <c r="H282" s="260">
        <v>19660892.27</v>
      </c>
    </row>
    <row r="283" spans="1:8">
      <c r="A283" s="302" t="s">
        <v>842</v>
      </c>
      <c r="B283" s="302" t="s">
        <v>843</v>
      </c>
      <c r="C283" s="302" t="s">
        <v>64</v>
      </c>
      <c r="D283" s="260">
        <v>935266.88</v>
      </c>
      <c r="E283" s="260">
        <v>963466.88</v>
      </c>
      <c r="F283" s="260">
        <v>949366.88</v>
      </c>
      <c r="G283" s="303" t="s">
        <v>64</v>
      </c>
      <c r="H283" s="260">
        <v>949366.88</v>
      </c>
    </row>
    <row r="284" spans="1:8">
      <c r="A284" s="302" t="s">
        <v>454</v>
      </c>
      <c r="B284" s="302" t="s">
        <v>455</v>
      </c>
      <c r="C284" s="302" t="s">
        <v>64</v>
      </c>
      <c r="D284" s="260">
        <v>33293497.23</v>
      </c>
      <c r="E284" s="260">
        <v>13508658.880000001</v>
      </c>
      <c r="F284" s="260">
        <v>0</v>
      </c>
      <c r="G284" s="303" t="s">
        <v>64</v>
      </c>
      <c r="H284" s="260">
        <v>46802156.109999999</v>
      </c>
    </row>
    <row r="285" spans="1:8">
      <c r="A285" s="302" t="s">
        <v>456</v>
      </c>
      <c r="B285" s="302" t="s">
        <v>457</v>
      </c>
      <c r="C285" s="302" t="s">
        <v>64</v>
      </c>
      <c r="D285" s="260">
        <v>1012310.93</v>
      </c>
      <c r="E285" s="260">
        <v>56002312.020000003</v>
      </c>
      <c r="F285" s="260">
        <v>0</v>
      </c>
      <c r="G285" s="303" t="s">
        <v>64</v>
      </c>
      <c r="H285" s="260">
        <v>57014622.950000003</v>
      </c>
    </row>
    <row r="286" spans="1:8">
      <c r="A286" s="302" t="s">
        <v>844</v>
      </c>
      <c r="B286" s="302" t="s">
        <v>845</v>
      </c>
      <c r="C286" s="302" t="s">
        <v>64</v>
      </c>
      <c r="D286" s="260">
        <v>2956824.96</v>
      </c>
      <c r="E286" s="260">
        <v>495665074.95999998</v>
      </c>
      <c r="F286" s="260">
        <v>504791899.31999999</v>
      </c>
      <c r="G286" s="303" t="s">
        <v>671</v>
      </c>
      <c r="H286" s="260">
        <v>6169999.4000000004</v>
      </c>
    </row>
    <row r="287" spans="1:8">
      <c r="A287" s="302" t="s">
        <v>458</v>
      </c>
      <c r="B287" s="302" t="s">
        <v>459</v>
      </c>
      <c r="C287" s="302" t="s">
        <v>64</v>
      </c>
      <c r="D287" s="260">
        <v>1895551.26</v>
      </c>
      <c r="E287" s="260">
        <v>221869.56</v>
      </c>
      <c r="F287" s="260">
        <v>0</v>
      </c>
      <c r="G287" s="303" t="s">
        <v>64</v>
      </c>
      <c r="H287" s="260">
        <v>2117420.8199999998</v>
      </c>
    </row>
    <row r="288" spans="1:8">
      <c r="A288" s="302" t="s">
        <v>460</v>
      </c>
      <c r="B288" s="302" t="s">
        <v>461</v>
      </c>
      <c r="C288" s="302" t="s">
        <v>64</v>
      </c>
      <c r="D288" s="260">
        <v>538390.93999999994</v>
      </c>
      <c r="E288" s="260">
        <v>200</v>
      </c>
      <c r="F288" s="260">
        <v>0</v>
      </c>
      <c r="G288" s="303" t="s">
        <v>64</v>
      </c>
      <c r="H288" s="260">
        <v>538590.93999999994</v>
      </c>
    </row>
    <row r="289" spans="1:8">
      <c r="A289" s="302" t="s">
        <v>846</v>
      </c>
      <c r="B289" s="302" t="s">
        <v>847</v>
      </c>
      <c r="C289" s="302" t="s">
        <v>64</v>
      </c>
      <c r="D289" s="260">
        <v>1131610.24</v>
      </c>
      <c r="E289" s="260">
        <v>1164810.24</v>
      </c>
      <c r="F289" s="260">
        <v>2298210.2400000002</v>
      </c>
      <c r="G289" s="303" t="s">
        <v>671</v>
      </c>
      <c r="H289" s="260">
        <v>1789.76</v>
      </c>
    </row>
    <row r="290" spans="1:8">
      <c r="A290" s="302" t="s">
        <v>462</v>
      </c>
      <c r="B290" s="302" t="s">
        <v>463</v>
      </c>
      <c r="C290" s="302" t="s">
        <v>64</v>
      </c>
      <c r="D290" s="260">
        <v>7449079.9199999999</v>
      </c>
      <c r="E290" s="260">
        <v>582043.06000000006</v>
      </c>
      <c r="F290" s="260">
        <v>0</v>
      </c>
      <c r="G290" s="303" t="s">
        <v>64</v>
      </c>
      <c r="H290" s="260">
        <v>8031122.9800000004</v>
      </c>
    </row>
    <row r="291" spans="1:8">
      <c r="A291" s="302" t="s">
        <v>464</v>
      </c>
      <c r="B291" s="302" t="s">
        <v>465</v>
      </c>
      <c r="C291" s="302" t="s">
        <v>64</v>
      </c>
      <c r="D291" s="260">
        <v>902811.34</v>
      </c>
      <c r="E291" s="260">
        <v>105671.79</v>
      </c>
      <c r="F291" s="260">
        <v>0</v>
      </c>
      <c r="G291" s="303" t="s">
        <v>64</v>
      </c>
      <c r="H291" s="260">
        <v>1008483.13</v>
      </c>
    </row>
    <row r="292" spans="1:8">
      <c r="A292" s="302" t="s">
        <v>466</v>
      </c>
      <c r="B292" s="302" t="s">
        <v>467</v>
      </c>
      <c r="C292" s="302" t="s">
        <v>64</v>
      </c>
      <c r="D292" s="260">
        <v>13825084.880000001</v>
      </c>
      <c r="E292" s="260">
        <v>3795</v>
      </c>
      <c r="F292" s="260">
        <v>0</v>
      </c>
      <c r="G292" s="303" t="s">
        <v>64</v>
      </c>
      <c r="H292" s="260">
        <v>13828879.880000001</v>
      </c>
    </row>
    <row r="293" spans="1:8">
      <c r="A293" s="302" t="s">
        <v>468</v>
      </c>
      <c r="B293" s="302" t="s">
        <v>469</v>
      </c>
      <c r="C293" s="302" t="s">
        <v>64</v>
      </c>
      <c r="D293" s="260">
        <v>9820373</v>
      </c>
      <c r="E293" s="260">
        <v>420</v>
      </c>
      <c r="F293" s="260">
        <v>0</v>
      </c>
      <c r="G293" s="303" t="s">
        <v>64</v>
      </c>
      <c r="H293" s="260">
        <v>9820793</v>
      </c>
    </row>
    <row r="294" spans="1:8">
      <c r="A294" s="302" t="s">
        <v>470</v>
      </c>
      <c r="B294" s="302" t="s">
        <v>471</v>
      </c>
      <c r="C294" s="302" t="s">
        <v>64</v>
      </c>
      <c r="D294" s="260">
        <v>1701660.81</v>
      </c>
      <c r="E294" s="260">
        <v>199175.17</v>
      </c>
      <c r="F294" s="260">
        <v>0</v>
      </c>
      <c r="G294" s="303" t="s">
        <v>64</v>
      </c>
      <c r="H294" s="260">
        <v>1900835.98</v>
      </c>
    </row>
    <row r="295" spans="1:8">
      <c r="A295" s="302" t="s">
        <v>472</v>
      </c>
      <c r="B295" s="302" t="s">
        <v>473</v>
      </c>
      <c r="C295" s="302" t="s">
        <v>64</v>
      </c>
      <c r="D295" s="260">
        <v>38172369.490000002</v>
      </c>
      <c r="E295" s="260">
        <v>38480318.619999997</v>
      </c>
      <c r="F295" s="260">
        <v>0</v>
      </c>
      <c r="G295" s="303" t="s">
        <v>64</v>
      </c>
      <c r="H295" s="260">
        <v>76652688.109999999</v>
      </c>
    </row>
    <row r="296" spans="1:8">
      <c r="A296" s="302" t="s">
        <v>474</v>
      </c>
      <c r="B296" s="302" t="s">
        <v>475</v>
      </c>
      <c r="C296" s="302" t="s">
        <v>64</v>
      </c>
      <c r="D296" s="260">
        <v>6456637.1299999999</v>
      </c>
      <c r="E296" s="260">
        <v>760074.97</v>
      </c>
      <c r="F296" s="260">
        <v>0</v>
      </c>
      <c r="G296" s="303" t="s">
        <v>64</v>
      </c>
      <c r="H296" s="260">
        <v>7216712.0999999996</v>
      </c>
    </row>
    <row r="297" spans="1:8">
      <c r="A297" s="302" t="s">
        <v>476</v>
      </c>
      <c r="B297" s="302" t="s">
        <v>477</v>
      </c>
      <c r="C297" s="302" t="s">
        <v>64</v>
      </c>
      <c r="D297" s="260">
        <v>1139013.6000000001</v>
      </c>
      <c r="E297" s="260">
        <v>0</v>
      </c>
      <c r="F297" s="260">
        <v>0</v>
      </c>
      <c r="G297" s="303" t="s">
        <v>64</v>
      </c>
      <c r="H297" s="260">
        <v>1139013.6000000001</v>
      </c>
    </row>
    <row r="298" spans="1:8">
      <c r="A298" s="302" t="s">
        <v>478</v>
      </c>
      <c r="B298" s="302" t="s">
        <v>479</v>
      </c>
      <c r="C298" s="302" t="s">
        <v>64</v>
      </c>
      <c r="D298" s="260">
        <v>904724.5</v>
      </c>
      <c r="E298" s="260">
        <v>400</v>
      </c>
      <c r="F298" s="260">
        <v>0</v>
      </c>
      <c r="G298" s="303" t="s">
        <v>64</v>
      </c>
      <c r="H298" s="260">
        <v>905124.5</v>
      </c>
    </row>
    <row r="299" spans="1:8">
      <c r="A299" s="302" t="s">
        <v>848</v>
      </c>
      <c r="B299" s="302" t="s">
        <v>849</v>
      </c>
      <c r="C299" s="302" t="s">
        <v>64</v>
      </c>
      <c r="D299" s="260">
        <v>747358.71</v>
      </c>
      <c r="E299" s="260">
        <v>1687476.89</v>
      </c>
      <c r="F299" s="260">
        <v>1217417.8</v>
      </c>
      <c r="G299" s="303" t="s">
        <v>64</v>
      </c>
      <c r="H299" s="260">
        <v>1217417.8</v>
      </c>
    </row>
    <row r="300" spans="1:8">
      <c r="A300" s="302" t="s">
        <v>480</v>
      </c>
      <c r="B300" s="302" t="s">
        <v>481</v>
      </c>
      <c r="C300" s="302" t="s">
        <v>64</v>
      </c>
      <c r="D300" s="260">
        <v>36117765.219999999</v>
      </c>
      <c r="E300" s="260">
        <v>4561695.95</v>
      </c>
      <c r="F300" s="260">
        <v>0</v>
      </c>
      <c r="G300" s="303" t="s">
        <v>64</v>
      </c>
      <c r="H300" s="260">
        <v>40679461.170000002</v>
      </c>
    </row>
    <row r="301" spans="1:8">
      <c r="A301" s="302" t="s">
        <v>482</v>
      </c>
      <c r="B301" s="302" t="s">
        <v>483</v>
      </c>
      <c r="C301" s="302" t="s">
        <v>64</v>
      </c>
      <c r="D301" s="260">
        <v>47677.599999999999</v>
      </c>
      <c r="E301" s="260">
        <v>6579.2</v>
      </c>
      <c r="F301" s="260">
        <v>0</v>
      </c>
      <c r="G301" s="303" t="s">
        <v>64</v>
      </c>
      <c r="H301" s="260">
        <v>54256.800000000003</v>
      </c>
    </row>
    <row r="302" spans="1:8">
      <c r="A302" s="302" t="s">
        <v>484</v>
      </c>
      <c r="B302" s="302" t="s">
        <v>485</v>
      </c>
      <c r="C302" s="302" t="s">
        <v>64</v>
      </c>
      <c r="D302" s="260">
        <v>58555.5</v>
      </c>
      <c r="E302" s="260">
        <v>5686.81</v>
      </c>
      <c r="F302" s="260">
        <v>0</v>
      </c>
      <c r="G302" s="303" t="s">
        <v>64</v>
      </c>
      <c r="H302" s="260">
        <v>64242.31</v>
      </c>
    </row>
    <row r="303" spans="1:8">
      <c r="A303" s="302" t="s">
        <v>486</v>
      </c>
      <c r="B303" s="302" t="s">
        <v>487</v>
      </c>
      <c r="C303" s="302" t="s">
        <v>64</v>
      </c>
      <c r="D303" s="260">
        <v>58555.5</v>
      </c>
      <c r="E303" s="260">
        <v>5686.85</v>
      </c>
      <c r="F303" s="260">
        <v>0</v>
      </c>
      <c r="G303" s="303" t="s">
        <v>64</v>
      </c>
      <c r="H303" s="260">
        <v>64242.35</v>
      </c>
    </row>
    <row r="304" spans="1:8">
      <c r="A304" s="302" t="s">
        <v>488</v>
      </c>
      <c r="B304" s="302" t="s">
        <v>489</v>
      </c>
      <c r="C304" s="302" t="s">
        <v>64</v>
      </c>
      <c r="D304" s="260">
        <v>31506534.82</v>
      </c>
      <c r="E304" s="260">
        <v>20000460</v>
      </c>
      <c r="F304" s="260">
        <v>0</v>
      </c>
      <c r="G304" s="303" t="s">
        <v>64</v>
      </c>
      <c r="H304" s="260">
        <v>51506994.82</v>
      </c>
    </row>
    <row r="305" spans="1:8">
      <c r="A305" s="302" t="s">
        <v>490</v>
      </c>
      <c r="B305" s="302" t="s">
        <v>491</v>
      </c>
      <c r="C305" s="302" t="s">
        <v>64</v>
      </c>
      <c r="D305" s="260">
        <v>1214095</v>
      </c>
      <c r="E305" s="260">
        <v>0</v>
      </c>
      <c r="F305" s="260">
        <v>0</v>
      </c>
      <c r="G305" s="303" t="s">
        <v>64</v>
      </c>
      <c r="H305" s="260">
        <v>1214095</v>
      </c>
    </row>
    <row r="306" spans="1:8">
      <c r="A306" s="302" t="s">
        <v>492</v>
      </c>
      <c r="B306" s="302" t="s">
        <v>493</v>
      </c>
      <c r="C306" s="302" t="s">
        <v>64</v>
      </c>
      <c r="D306" s="260">
        <v>147357.03</v>
      </c>
      <c r="E306" s="260">
        <v>17247.79</v>
      </c>
      <c r="F306" s="260">
        <v>0</v>
      </c>
      <c r="G306" s="303" t="s">
        <v>64</v>
      </c>
      <c r="H306" s="260">
        <v>164604.82</v>
      </c>
    </row>
    <row r="307" spans="1:8">
      <c r="A307" s="302" t="s">
        <v>494</v>
      </c>
      <c r="B307" s="302" t="s">
        <v>495</v>
      </c>
      <c r="C307" s="302" t="s">
        <v>64</v>
      </c>
      <c r="D307" s="260">
        <v>17460</v>
      </c>
      <c r="E307" s="260">
        <v>1695.68</v>
      </c>
      <c r="F307" s="260">
        <v>0</v>
      </c>
      <c r="G307" s="303" t="s">
        <v>64</v>
      </c>
      <c r="H307" s="260">
        <v>19155.68</v>
      </c>
    </row>
    <row r="308" spans="1:8">
      <c r="A308" s="302" t="s">
        <v>496</v>
      </c>
      <c r="B308" s="302" t="s">
        <v>497</v>
      </c>
      <c r="C308" s="302" t="s">
        <v>64</v>
      </c>
      <c r="D308" s="260">
        <v>7780</v>
      </c>
      <c r="E308" s="260">
        <v>0</v>
      </c>
      <c r="F308" s="260">
        <v>0</v>
      </c>
      <c r="G308" s="303" t="s">
        <v>64</v>
      </c>
      <c r="H308" s="260">
        <v>7780</v>
      </c>
    </row>
    <row r="309" spans="1:8">
      <c r="A309" s="302" t="s">
        <v>850</v>
      </c>
      <c r="B309" s="302" t="s">
        <v>851</v>
      </c>
      <c r="C309" s="302" t="s">
        <v>671</v>
      </c>
      <c r="D309" s="260">
        <v>4564510</v>
      </c>
      <c r="E309" s="260">
        <v>15845980</v>
      </c>
      <c r="F309" s="260">
        <v>11281470</v>
      </c>
      <c r="G309" s="303" t="s">
        <v>159</v>
      </c>
      <c r="H309" s="260">
        <v>0</v>
      </c>
    </row>
    <row r="310" spans="1:8">
      <c r="A310" s="302" t="s">
        <v>498</v>
      </c>
      <c r="B310" s="302" t="s">
        <v>499</v>
      </c>
      <c r="C310" s="302" t="s">
        <v>64</v>
      </c>
      <c r="D310" s="260">
        <v>885167.24</v>
      </c>
      <c r="E310" s="260">
        <v>103606.63</v>
      </c>
      <c r="F310" s="260">
        <v>0</v>
      </c>
      <c r="G310" s="303" t="s">
        <v>64</v>
      </c>
      <c r="H310" s="260">
        <v>988773.87</v>
      </c>
    </row>
    <row r="311" spans="1:8">
      <c r="A311" s="302" t="s">
        <v>500</v>
      </c>
      <c r="B311" s="302" t="s">
        <v>501</v>
      </c>
      <c r="C311" s="302" t="s">
        <v>64</v>
      </c>
      <c r="D311" s="260">
        <v>2478158.85</v>
      </c>
      <c r="E311" s="260">
        <v>1050</v>
      </c>
      <c r="F311" s="260">
        <v>0</v>
      </c>
      <c r="G311" s="303" t="s">
        <v>64</v>
      </c>
      <c r="H311" s="260">
        <v>2479208.85</v>
      </c>
    </row>
    <row r="312" spans="1:8">
      <c r="A312" s="302" t="s">
        <v>502</v>
      </c>
      <c r="B312" s="302" t="s">
        <v>503</v>
      </c>
      <c r="C312" s="302" t="s">
        <v>64</v>
      </c>
      <c r="D312" s="260">
        <v>2445825.2000000002</v>
      </c>
      <c r="E312" s="260">
        <v>106285736</v>
      </c>
      <c r="F312" s="260">
        <v>0</v>
      </c>
      <c r="G312" s="303" t="s">
        <v>64</v>
      </c>
      <c r="H312" s="260">
        <v>108731561.2</v>
      </c>
    </row>
    <row r="313" spans="1:8">
      <c r="A313" s="302" t="s">
        <v>504</v>
      </c>
      <c r="B313" s="302" t="s">
        <v>505</v>
      </c>
      <c r="C313" s="302" t="s">
        <v>64</v>
      </c>
      <c r="D313" s="260">
        <v>455783.81</v>
      </c>
      <c r="E313" s="260">
        <v>53348.35</v>
      </c>
      <c r="F313" s="260">
        <v>0</v>
      </c>
      <c r="G313" s="303" t="s">
        <v>64</v>
      </c>
      <c r="H313" s="260">
        <v>509132.16</v>
      </c>
    </row>
    <row r="314" spans="1:8">
      <c r="A314" s="302" t="s">
        <v>506</v>
      </c>
      <c r="B314" s="302" t="s">
        <v>507</v>
      </c>
      <c r="C314" s="302" t="s">
        <v>64</v>
      </c>
      <c r="D314" s="260">
        <v>36078657.93</v>
      </c>
      <c r="E314" s="260">
        <v>17962659.350000001</v>
      </c>
      <c r="F314" s="260">
        <v>0</v>
      </c>
      <c r="G314" s="303" t="s">
        <v>64</v>
      </c>
      <c r="H314" s="260">
        <v>54041317.280000001</v>
      </c>
    </row>
    <row r="315" spans="1:8">
      <c r="A315" s="302" t="s">
        <v>508</v>
      </c>
      <c r="B315" s="302" t="s">
        <v>509</v>
      </c>
      <c r="C315" s="302" t="s">
        <v>64</v>
      </c>
      <c r="D315" s="260">
        <v>286913.90000000002</v>
      </c>
      <c r="E315" s="260">
        <v>413</v>
      </c>
      <c r="F315" s="260">
        <v>0</v>
      </c>
      <c r="G315" s="303" t="s">
        <v>64</v>
      </c>
      <c r="H315" s="260">
        <v>287326.90000000002</v>
      </c>
    </row>
    <row r="316" spans="1:8">
      <c r="A316" s="302" t="s">
        <v>510</v>
      </c>
      <c r="B316" s="302" t="s">
        <v>511</v>
      </c>
      <c r="C316" s="302" t="s">
        <v>64</v>
      </c>
      <c r="D316" s="260">
        <v>19038666.289999999</v>
      </c>
      <c r="E316" s="260">
        <v>7618575.1699999999</v>
      </c>
      <c r="F316" s="260">
        <v>0</v>
      </c>
      <c r="G316" s="303" t="s">
        <v>64</v>
      </c>
      <c r="H316" s="260">
        <v>26657241.460000001</v>
      </c>
    </row>
    <row r="317" spans="1:8">
      <c r="A317" s="302" t="s">
        <v>512</v>
      </c>
      <c r="B317" s="302" t="s">
        <v>513</v>
      </c>
      <c r="C317" s="302" t="s">
        <v>64</v>
      </c>
      <c r="D317" s="260">
        <v>19848189.460000001</v>
      </c>
      <c r="E317" s="260">
        <v>8013202.5899999999</v>
      </c>
      <c r="F317" s="260">
        <v>0</v>
      </c>
      <c r="G317" s="303" t="s">
        <v>64</v>
      </c>
      <c r="H317" s="260">
        <v>27861392.050000001</v>
      </c>
    </row>
    <row r="318" spans="1:8">
      <c r="A318" s="302" t="s">
        <v>514</v>
      </c>
      <c r="B318" s="302" t="s">
        <v>515</v>
      </c>
      <c r="C318" s="302" t="s">
        <v>64</v>
      </c>
      <c r="D318" s="260">
        <v>6807333</v>
      </c>
      <c r="E318" s="260">
        <v>3548864.2</v>
      </c>
      <c r="F318" s="260">
        <v>0</v>
      </c>
      <c r="G318" s="303" t="s">
        <v>64</v>
      </c>
      <c r="H318" s="260">
        <v>10356197.199999999</v>
      </c>
    </row>
    <row r="319" spans="1:8">
      <c r="A319" s="302" t="s">
        <v>516</v>
      </c>
      <c r="B319" s="302" t="s">
        <v>517</v>
      </c>
      <c r="C319" s="302" t="s">
        <v>64</v>
      </c>
      <c r="D319" s="260">
        <v>105860</v>
      </c>
      <c r="E319" s="260">
        <v>460271.6</v>
      </c>
      <c r="F319" s="260">
        <v>0</v>
      </c>
      <c r="G319" s="303" t="s">
        <v>64</v>
      </c>
      <c r="H319" s="260">
        <v>566131.6</v>
      </c>
    </row>
    <row r="320" spans="1:8">
      <c r="A320" s="302" t="s">
        <v>518</v>
      </c>
      <c r="B320" s="302" t="s">
        <v>519</v>
      </c>
      <c r="C320" s="302" t="s">
        <v>159</v>
      </c>
      <c r="D320" s="260">
        <v>0</v>
      </c>
      <c r="E320" s="260">
        <v>1282</v>
      </c>
      <c r="F320" s="260">
        <v>0</v>
      </c>
      <c r="G320" s="303" t="s">
        <v>64</v>
      </c>
      <c r="H320" s="260">
        <v>1282</v>
      </c>
    </row>
    <row r="321" spans="1:8">
      <c r="A321" s="302" t="s">
        <v>520</v>
      </c>
      <c r="B321" s="302" t="s">
        <v>521</v>
      </c>
      <c r="C321" s="302" t="s">
        <v>64</v>
      </c>
      <c r="D321" s="260">
        <v>862214.9</v>
      </c>
      <c r="E321" s="260">
        <v>101659.97</v>
      </c>
      <c r="F321" s="260">
        <v>0</v>
      </c>
      <c r="G321" s="303" t="s">
        <v>64</v>
      </c>
      <c r="H321" s="260">
        <v>963874.87</v>
      </c>
    </row>
    <row r="322" spans="1:8">
      <c r="A322" s="302" t="s">
        <v>522</v>
      </c>
      <c r="B322" s="302" t="s">
        <v>523</v>
      </c>
      <c r="C322" s="302" t="s">
        <v>64</v>
      </c>
      <c r="D322" s="260">
        <v>131598</v>
      </c>
      <c r="E322" s="260">
        <v>81818.14</v>
      </c>
      <c r="F322" s="260">
        <v>0</v>
      </c>
      <c r="G322" s="303" t="s">
        <v>64</v>
      </c>
      <c r="H322" s="260">
        <v>213416.14</v>
      </c>
    </row>
    <row r="323" spans="1:8">
      <c r="A323" s="302" t="s">
        <v>524</v>
      </c>
      <c r="B323" s="302" t="s">
        <v>525</v>
      </c>
      <c r="C323" s="302" t="s">
        <v>64</v>
      </c>
      <c r="D323" s="260">
        <v>60427.5</v>
      </c>
      <c r="E323" s="260">
        <v>69741663.349999994</v>
      </c>
      <c r="F323" s="260">
        <v>0</v>
      </c>
      <c r="G323" s="303" t="s">
        <v>64</v>
      </c>
      <c r="H323" s="260">
        <v>69802090.849999994</v>
      </c>
    </row>
    <row r="324" spans="1:8">
      <c r="A324" s="302" t="s">
        <v>526</v>
      </c>
      <c r="B324" s="302" t="s">
        <v>527</v>
      </c>
      <c r="C324" s="302" t="s">
        <v>64</v>
      </c>
      <c r="D324" s="260">
        <v>36260125.420000002</v>
      </c>
      <c r="E324" s="260">
        <v>4311695.42</v>
      </c>
      <c r="F324" s="260">
        <v>0</v>
      </c>
      <c r="G324" s="303" t="s">
        <v>64</v>
      </c>
      <c r="H324" s="260">
        <v>40571820.840000004</v>
      </c>
    </row>
    <row r="325" spans="1:8">
      <c r="A325" s="302" t="s">
        <v>528</v>
      </c>
      <c r="B325" s="302" t="s">
        <v>529</v>
      </c>
      <c r="C325" s="302" t="s">
        <v>64</v>
      </c>
      <c r="D325" s="260">
        <v>690142.34</v>
      </c>
      <c r="E325" s="260">
        <v>80779.44</v>
      </c>
      <c r="F325" s="260">
        <v>0</v>
      </c>
      <c r="G325" s="303" t="s">
        <v>64</v>
      </c>
      <c r="H325" s="260">
        <v>770921.78</v>
      </c>
    </row>
    <row r="326" spans="1:8">
      <c r="A326" s="302" t="s">
        <v>530</v>
      </c>
      <c r="B326" s="302" t="s">
        <v>531</v>
      </c>
      <c r="C326" s="302" t="s">
        <v>64</v>
      </c>
      <c r="D326" s="260">
        <v>8093617.4800000004</v>
      </c>
      <c r="E326" s="260">
        <v>0</v>
      </c>
      <c r="F326" s="260">
        <v>0</v>
      </c>
      <c r="G326" s="303" t="s">
        <v>64</v>
      </c>
      <c r="H326" s="260">
        <v>8093617.4800000004</v>
      </c>
    </row>
    <row r="327" spans="1:8">
      <c r="A327" s="302" t="s">
        <v>852</v>
      </c>
      <c r="B327" s="302" t="s">
        <v>853</v>
      </c>
      <c r="C327" s="302" t="s">
        <v>64</v>
      </c>
      <c r="D327" s="260">
        <v>4746188.49</v>
      </c>
      <c r="E327" s="260">
        <v>44636662.460000001</v>
      </c>
      <c r="F327" s="260">
        <v>49382850.950000003</v>
      </c>
      <c r="G327" s="303" t="s">
        <v>159</v>
      </c>
      <c r="H327" s="260">
        <v>0</v>
      </c>
    </row>
    <row r="328" spans="1:8">
      <c r="A328" s="302" t="s">
        <v>532</v>
      </c>
      <c r="B328" s="302" t="s">
        <v>533</v>
      </c>
      <c r="C328" s="302" t="s">
        <v>64</v>
      </c>
      <c r="D328" s="260">
        <v>741675.46</v>
      </c>
      <c r="E328" s="260">
        <v>94043.11</v>
      </c>
      <c r="F328" s="260">
        <v>0</v>
      </c>
      <c r="G328" s="303" t="s">
        <v>64</v>
      </c>
      <c r="H328" s="260">
        <v>835718.57</v>
      </c>
    </row>
    <row r="329" spans="1:8">
      <c r="A329" s="302" t="s">
        <v>534</v>
      </c>
      <c r="B329" s="302" t="s">
        <v>535</v>
      </c>
      <c r="C329" s="302" t="s">
        <v>64</v>
      </c>
      <c r="D329" s="260">
        <v>140700</v>
      </c>
      <c r="E329" s="260">
        <v>0</v>
      </c>
      <c r="F329" s="260">
        <v>0</v>
      </c>
      <c r="G329" s="303" t="s">
        <v>64</v>
      </c>
      <c r="H329" s="260">
        <v>140700</v>
      </c>
    </row>
    <row r="330" spans="1:8">
      <c r="A330" s="302" t="s">
        <v>536</v>
      </c>
      <c r="B330" s="302" t="s">
        <v>537</v>
      </c>
      <c r="C330" s="302" t="s">
        <v>64</v>
      </c>
      <c r="D330" s="260">
        <v>16716694.74</v>
      </c>
      <c r="E330" s="260">
        <v>22447904.359999999</v>
      </c>
      <c r="F330" s="260">
        <v>19241761.550000001</v>
      </c>
      <c r="G330" s="303" t="s">
        <v>64</v>
      </c>
      <c r="H330" s="260">
        <v>19922837.550000001</v>
      </c>
    </row>
    <row r="331" spans="1:8">
      <c r="A331" s="302" t="s">
        <v>538</v>
      </c>
      <c r="B331" s="302" t="s">
        <v>539</v>
      </c>
      <c r="C331" s="302" t="s">
        <v>64</v>
      </c>
      <c r="D331" s="260">
        <v>6311866.7699999996</v>
      </c>
      <c r="E331" s="260">
        <v>809688.21</v>
      </c>
      <c r="F331" s="260">
        <v>0</v>
      </c>
      <c r="G331" s="303" t="s">
        <v>64</v>
      </c>
      <c r="H331" s="260">
        <v>7121554.9800000004</v>
      </c>
    </row>
    <row r="332" spans="1:8">
      <c r="A332" s="302" t="s">
        <v>540</v>
      </c>
      <c r="B332" s="302" t="s">
        <v>541</v>
      </c>
      <c r="C332" s="302" t="s">
        <v>64</v>
      </c>
      <c r="D332" s="260">
        <v>1582497.29</v>
      </c>
      <c r="E332" s="260">
        <v>3705308.36</v>
      </c>
      <c r="F332" s="260">
        <v>2562649</v>
      </c>
      <c r="G332" s="303" t="s">
        <v>64</v>
      </c>
      <c r="H332" s="260">
        <v>2725156.65</v>
      </c>
    </row>
    <row r="333" spans="1:8">
      <c r="A333" s="302" t="s">
        <v>542</v>
      </c>
      <c r="B333" s="302" t="s">
        <v>543</v>
      </c>
      <c r="C333" s="302" t="s">
        <v>64</v>
      </c>
      <c r="D333" s="260">
        <v>34070527.869999997</v>
      </c>
      <c r="E333" s="260">
        <v>34129505.869999997</v>
      </c>
      <c r="F333" s="260">
        <v>34074027.869999997</v>
      </c>
      <c r="G333" s="303" t="s">
        <v>64</v>
      </c>
      <c r="H333" s="260">
        <v>34126005.869999997</v>
      </c>
    </row>
    <row r="334" spans="1:8">
      <c r="A334" s="302" t="s">
        <v>544</v>
      </c>
      <c r="B334" s="302" t="s">
        <v>545</v>
      </c>
      <c r="C334" s="302" t="s">
        <v>64</v>
      </c>
      <c r="D334" s="260">
        <v>300</v>
      </c>
      <c r="E334" s="260">
        <v>0</v>
      </c>
      <c r="F334" s="260">
        <v>0</v>
      </c>
      <c r="G334" s="303" t="s">
        <v>64</v>
      </c>
      <c r="H334" s="260">
        <v>300</v>
      </c>
    </row>
    <row r="335" spans="1:8">
      <c r="A335" s="302" t="s">
        <v>854</v>
      </c>
      <c r="B335" s="302" t="s">
        <v>855</v>
      </c>
      <c r="C335" s="302" t="s">
        <v>64</v>
      </c>
      <c r="D335" s="260">
        <v>374537</v>
      </c>
      <c r="E335" s="260">
        <v>-374537</v>
      </c>
      <c r="F335" s="260">
        <v>0</v>
      </c>
      <c r="G335" s="303" t="s">
        <v>159</v>
      </c>
      <c r="H335" s="260">
        <v>0</v>
      </c>
    </row>
    <row r="336" spans="1:8">
      <c r="A336" s="302" t="s">
        <v>546</v>
      </c>
      <c r="B336" s="302" t="s">
        <v>547</v>
      </c>
      <c r="C336" s="302" t="s">
        <v>64</v>
      </c>
      <c r="D336" s="260">
        <v>4703467.18</v>
      </c>
      <c r="E336" s="260">
        <v>550529.11</v>
      </c>
      <c r="F336" s="260">
        <v>0</v>
      </c>
      <c r="G336" s="303" t="s">
        <v>64</v>
      </c>
      <c r="H336" s="260">
        <v>5253996.29</v>
      </c>
    </row>
    <row r="337" spans="1:8">
      <c r="A337" s="302" t="s">
        <v>548</v>
      </c>
      <c r="B337" s="302" t="s">
        <v>549</v>
      </c>
      <c r="C337" s="302" t="s">
        <v>64</v>
      </c>
      <c r="D337" s="260">
        <v>20395978.800000001</v>
      </c>
      <c r="E337" s="260">
        <v>17299822.629999999</v>
      </c>
      <c r="F337" s="260">
        <v>0</v>
      </c>
      <c r="G337" s="303" t="s">
        <v>64</v>
      </c>
      <c r="H337" s="260">
        <v>37695801.43</v>
      </c>
    </row>
    <row r="338" spans="1:8">
      <c r="A338" s="302" t="s">
        <v>550</v>
      </c>
      <c r="B338" s="302" t="s">
        <v>551</v>
      </c>
      <c r="C338" s="302" t="s">
        <v>64</v>
      </c>
      <c r="D338" s="260">
        <v>2434643.83</v>
      </c>
      <c r="E338" s="260">
        <v>352006.05</v>
      </c>
      <c r="F338" s="260">
        <v>0</v>
      </c>
      <c r="G338" s="303" t="s">
        <v>64</v>
      </c>
      <c r="H338" s="260">
        <v>2786649.88</v>
      </c>
    </row>
    <row r="339" spans="1:8">
      <c r="A339" s="302" t="s">
        <v>552</v>
      </c>
      <c r="B339" s="302" t="s">
        <v>553</v>
      </c>
      <c r="C339" s="302" t="s">
        <v>64</v>
      </c>
      <c r="D339" s="260">
        <v>24194302.890000001</v>
      </c>
      <c r="E339" s="260">
        <v>2895185.05</v>
      </c>
      <c r="F339" s="260">
        <v>0</v>
      </c>
      <c r="G339" s="303" t="s">
        <v>64</v>
      </c>
      <c r="H339" s="260">
        <v>27089487.940000001</v>
      </c>
    </row>
    <row r="340" spans="1:8">
      <c r="A340" s="302" t="s">
        <v>554</v>
      </c>
      <c r="B340" s="302" t="s">
        <v>555</v>
      </c>
      <c r="C340" s="302" t="s">
        <v>64</v>
      </c>
      <c r="D340" s="260">
        <v>18399434.899999999</v>
      </c>
      <c r="E340" s="260">
        <v>2392680.63</v>
      </c>
      <c r="F340" s="260">
        <v>0</v>
      </c>
      <c r="G340" s="303" t="s">
        <v>64</v>
      </c>
      <c r="H340" s="260">
        <v>20792115.530000001</v>
      </c>
    </row>
    <row r="341" spans="1:8">
      <c r="A341" s="302" t="s">
        <v>556</v>
      </c>
      <c r="B341" s="302" t="s">
        <v>557</v>
      </c>
      <c r="C341" s="302" t="s">
        <v>64</v>
      </c>
      <c r="D341" s="260">
        <v>16021779.689999999</v>
      </c>
      <c r="E341" s="260">
        <v>15485633.58</v>
      </c>
      <c r="F341" s="260">
        <v>0</v>
      </c>
      <c r="G341" s="303" t="s">
        <v>64</v>
      </c>
      <c r="H341" s="260">
        <v>31507413.27</v>
      </c>
    </row>
    <row r="342" spans="1:8">
      <c r="A342" s="302" t="s">
        <v>558</v>
      </c>
      <c r="B342" s="302" t="s">
        <v>559</v>
      </c>
      <c r="C342" s="302" t="s">
        <v>64</v>
      </c>
      <c r="D342" s="260">
        <v>13005192.76</v>
      </c>
      <c r="E342" s="260">
        <v>1683023.61</v>
      </c>
      <c r="F342" s="260">
        <v>0</v>
      </c>
      <c r="G342" s="303" t="s">
        <v>64</v>
      </c>
      <c r="H342" s="260">
        <v>14688216.369999999</v>
      </c>
    </row>
    <row r="343" spans="1:8">
      <c r="A343" s="302" t="s">
        <v>560</v>
      </c>
      <c r="B343" s="302" t="s">
        <v>561</v>
      </c>
      <c r="C343" s="302" t="s">
        <v>64</v>
      </c>
      <c r="D343" s="260">
        <v>11913869.300000001</v>
      </c>
      <c r="E343" s="260">
        <v>1459439.82</v>
      </c>
      <c r="F343" s="260">
        <v>0</v>
      </c>
      <c r="G343" s="303" t="s">
        <v>64</v>
      </c>
      <c r="H343" s="260">
        <v>13373309.119999999</v>
      </c>
    </row>
    <row r="344" spans="1:8">
      <c r="A344" s="302" t="s">
        <v>562</v>
      </c>
      <c r="B344" s="302" t="s">
        <v>563</v>
      </c>
      <c r="C344" s="302" t="s">
        <v>64</v>
      </c>
      <c r="D344" s="260">
        <v>56707.199999999997</v>
      </c>
      <c r="E344" s="260">
        <v>362370.77</v>
      </c>
      <c r="F344" s="260">
        <v>0</v>
      </c>
      <c r="G344" s="303" t="s">
        <v>64</v>
      </c>
      <c r="H344" s="260">
        <v>419077.97</v>
      </c>
    </row>
    <row r="345" spans="1:8">
      <c r="A345" s="302" t="s">
        <v>564</v>
      </c>
      <c r="B345" s="302" t="s">
        <v>565</v>
      </c>
      <c r="C345" s="302" t="s">
        <v>64</v>
      </c>
      <c r="D345" s="260">
        <v>2630810.81</v>
      </c>
      <c r="E345" s="260">
        <v>307929.84000000003</v>
      </c>
      <c r="F345" s="260">
        <v>0</v>
      </c>
      <c r="G345" s="303" t="s">
        <v>64</v>
      </c>
      <c r="H345" s="260">
        <v>2938740.65</v>
      </c>
    </row>
    <row r="346" spans="1:8">
      <c r="A346" s="302" t="s">
        <v>566</v>
      </c>
      <c r="B346" s="302" t="s">
        <v>567</v>
      </c>
      <c r="C346" s="302" t="s">
        <v>64</v>
      </c>
      <c r="D346" s="260">
        <v>3322.5</v>
      </c>
      <c r="E346" s="260">
        <v>0</v>
      </c>
      <c r="F346" s="260">
        <v>0</v>
      </c>
      <c r="G346" s="303" t="s">
        <v>64</v>
      </c>
      <c r="H346" s="260">
        <v>3322.5</v>
      </c>
    </row>
    <row r="347" spans="1:8">
      <c r="A347" s="302" t="s">
        <v>568</v>
      </c>
      <c r="B347" s="302" t="s">
        <v>569</v>
      </c>
      <c r="C347" s="302" t="s">
        <v>64</v>
      </c>
      <c r="D347" s="260">
        <v>11319.5</v>
      </c>
      <c r="E347" s="260">
        <v>1595433.4</v>
      </c>
      <c r="F347" s="260">
        <v>0</v>
      </c>
      <c r="G347" s="303" t="s">
        <v>64</v>
      </c>
      <c r="H347" s="260">
        <v>1606752.9</v>
      </c>
    </row>
    <row r="348" spans="1:8">
      <c r="A348" s="302" t="s">
        <v>570</v>
      </c>
      <c r="B348" s="302" t="s">
        <v>571</v>
      </c>
      <c r="C348" s="302" t="s">
        <v>64</v>
      </c>
      <c r="D348" s="260">
        <v>12753</v>
      </c>
      <c r="E348" s="260">
        <v>1795912</v>
      </c>
      <c r="F348" s="260">
        <v>0</v>
      </c>
      <c r="G348" s="303" t="s">
        <v>64</v>
      </c>
      <c r="H348" s="260">
        <v>1808665</v>
      </c>
    </row>
    <row r="349" spans="1:8">
      <c r="A349" s="302" t="s">
        <v>572</v>
      </c>
      <c r="B349" s="302" t="s">
        <v>573</v>
      </c>
      <c r="C349" s="302" t="s">
        <v>64</v>
      </c>
      <c r="D349" s="260">
        <v>4629.5</v>
      </c>
      <c r="E349" s="260">
        <v>0</v>
      </c>
      <c r="F349" s="260">
        <v>0</v>
      </c>
      <c r="G349" s="303" t="s">
        <v>64</v>
      </c>
      <c r="H349" s="260">
        <v>4629.5</v>
      </c>
    </row>
    <row r="350" spans="1:8">
      <c r="A350" s="302" t="s">
        <v>574</v>
      </c>
      <c r="B350" s="302" t="s">
        <v>575</v>
      </c>
      <c r="C350" s="302" t="s">
        <v>64</v>
      </c>
      <c r="D350" s="260">
        <v>1531484.7</v>
      </c>
      <c r="E350" s="260">
        <v>3335780.64</v>
      </c>
      <c r="F350" s="260">
        <v>2433562.67</v>
      </c>
      <c r="G350" s="303" t="s">
        <v>64</v>
      </c>
      <c r="H350" s="260">
        <v>2433702.67</v>
      </c>
    </row>
    <row r="351" spans="1:8">
      <c r="A351" s="302" t="s">
        <v>576</v>
      </c>
      <c r="B351" s="302" t="s">
        <v>577</v>
      </c>
      <c r="C351" s="302" t="s">
        <v>64</v>
      </c>
      <c r="D351" s="260">
        <v>342168.6</v>
      </c>
      <c r="E351" s="260">
        <v>9207022.2599999998</v>
      </c>
      <c r="F351" s="260">
        <v>0</v>
      </c>
      <c r="G351" s="303" t="s">
        <v>64</v>
      </c>
      <c r="H351" s="260">
        <v>9549190.8599999994</v>
      </c>
    </row>
    <row r="352" spans="1:8">
      <c r="A352" s="302" t="s">
        <v>578</v>
      </c>
      <c r="B352" s="302" t="s">
        <v>579</v>
      </c>
      <c r="C352" s="302" t="s">
        <v>159</v>
      </c>
      <c r="D352" s="260">
        <v>0</v>
      </c>
      <c r="E352" s="260">
        <v>40914.800000000003</v>
      </c>
      <c r="F352" s="260">
        <v>0</v>
      </c>
      <c r="G352" s="303" t="s">
        <v>64</v>
      </c>
      <c r="H352" s="260">
        <v>40914.800000000003</v>
      </c>
    </row>
    <row r="353" spans="1:8">
      <c r="A353" s="302" t="s">
        <v>580</v>
      </c>
      <c r="B353" s="302" t="s">
        <v>581</v>
      </c>
      <c r="C353" s="302" t="s">
        <v>159</v>
      </c>
      <c r="D353" s="260">
        <v>0</v>
      </c>
      <c r="E353" s="260">
        <v>65827.08</v>
      </c>
      <c r="F353" s="260">
        <v>0</v>
      </c>
      <c r="G353" s="303" t="s">
        <v>64</v>
      </c>
      <c r="H353" s="260">
        <v>65827.08</v>
      </c>
    </row>
    <row r="354" spans="1:8">
      <c r="A354" s="302" t="s">
        <v>582</v>
      </c>
      <c r="B354" s="302" t="s">
        <v>583</v>
      </c>
      <c r="C354" s="302" t="s">
        <v>159</v>
      </c>
      <c r="D354" s="260">
        <v>0</v>
      </c>
      <c r="E354" s="260">
        <v>144584.39000000001</v>
      </c>
      <c r="F354" s="260">
        <v>0</v>
      </c>
      <c r="G354" s="303" t="s">
        <v>64</v>
      </c>
      <c r="H354" s="260">
        <v>144584.39000000001</v>
      </c>
    </row>
    <row r="355" spans="1:8">
      <c r="A355" s="302" t="s">
        <v>584</v>
      </c>
      <c r="B355" s="302" t="s">
        <v>585</v>
      </c>
      <c r="C355" s="302" t="s">
        <v>159</v>
      </c>
      <c r="D355" s="260">
        <v>0</v>
      </c>
      <c r="E355" s="260">
        <v>129223</v>
      </c>
      <c r="F355" s="260">
        <v>0</v>
      </c>
      <c r="G355" s="303" t="s">
        <v>64</v>
      </c>
      <c r="H355" s="260">
        <v>129223</v>
      </c>
    </row>
    <row r="356" spans="1:8">
      <c r="A356" s="302" t="s">
        <v>586</v>
      </c>
      <c r="B356" s="302" t="s">
        <v>587</v>
      </c>
      <c r="C356" s="302" t="s">
        <v>159</v>
      </c>
      <c r="D356" s="260">
        <v>0</v>
      </c>
      <c r="E356" s="260">
        <v>67827.08</v>
      </c>
      <c r="F356" s="260">
        <v>0</v>
      </c>
      <c r="G356" s="303" t="s">
        <v>64</v>
      </c>
      <c r="H356" s="260">
        <v>67827.08</v>
      </c>
    </row>
    <row r="357" spans="1:8">
      <c r="A357" s="302" t="s">
        <v>588</v>
      </c>
      <c r="B357" s="302" t="s">
        <v>589</v>
      </c>
      <c r="C357" s="302" t="s">
        <v>159</v>
      </c>
      <c r="D357" s="260">
        <v>0</v>
      </c>
      <c r="E357" s="260">
        <v>58016166</v>
      </c>
      <c r="F357" s="260">
        <v>0</v>
      </c>
      <c r="G357" s="303" t="s">
        <v>64</v>
      </c>
      <c r="H357" s="260">
        <v>58016166</v>
      </c>
    </row>
    <row r="358" spans="1:8">
      <c r="A358" s="302" t="s">
        <v>590</v>
      </c>
      <c r="B358" s="302" t="s">
        <v>591</v>
      </c>
      <c r="C358" s="302" t="s">
        <v>159</v>
      </c>
      <c r="D358" s="260">
        <v>0</v>
      </c>
      <c r="E358" s="260">
        <v>1702789.02</v>
      </c>
      <c r="F358" s="260">
        <v>845601.51</v>
      </c>
      <c r="G358" s="303" t="s">
        <v>64</v>
      </c>
      <c r="H358" s="260">
        <v>857187.51</v>
      </c>
    </row>
    <row r="359" spans="1:8">
      <c r="A359" s="302" t="s">
        <v>592</v>
      </c>
      <c r="B359" s="302" t="s">
        <v>593</v>
      </c>
      <c r="C359" s="302" t="s">
        <v>159</v>
      </c>
      <c r="D359" s="260">
        <v>0</v>
      </c>
      <c r="E359" s="260">
        <v>28903286.460000001</v>
      </c>
      <c r="F359" s="260">
        <v>0</v>
      </c>
      <c r="G359" s="303" t="s">
        <v>64</v>
      </c>
      <c r="H359" s="260">
        <v>28903286.460000001</v>
      </c>
    </row>
    <row r="360" spans="1:8">
      <c r="A360" s="302" t="s">
        <v>594</v>
      </c>
      <c r="B360" s="302" t="s">
        <v>595</v>
      </c>
      <c r="C360" s="302" t="s">
        <v>159</v>
      </c>
      <c r="D360" s="260">
        <v>0</v>
      </c>
      <c r="E360" s="260">
        <v>28351802.210000001</v>
      </c>
      <c r="F360" s="260">
        <v>0</v>
      </c>
      <c r="G360" s="303" t="s">
        <v>64</v>
      </c>
      <c r="H360" s="260">
        <v>28351802.210000001</v>
      </c>
    </row>
    <row r="361" spans="1:8">
      <c r="A361" s="302" t="s">
        <v>596</v>
      </c>
      <c r="B361" s="302" t="s">
        <v>597</v>
      </c>
      <c r="C361" s="302" t="s">
        <v>159</v>
      </c>
      <c r="D361" s="260">
        <v>0</v>
      </c>
      <c r="E361" s="260">
        <v>52000</v>
      </c>
      <c r="F361" s="260">
        <v>0</v>
      </c>
      <c r="G361" s="303" t="s">
        <v>64</v>
      </c>
      <c r="H361" s="260">
        <v>52000</v>
      </c>
    </row>
    <row r="362" spans="1:8">
      <c r="A362" s="302" t="s">
        <v>598</v>
      </c>
      <c r="B362" s="302" t="s">
        <v>599</v>
      </c>
      <c r="C362" s="302" t="s">
        <v>159</v>
      </c>
      <c r="D362" s="260">
        <v>0</v>
      </c>
      <c r="E362" s="260">
        <v>400</v>
      </c>
      <c r="F362" s="260">
        <v>0</v>
      </c>
      <c r="G362" s="303" t="s">
        <v>64</v>
      </c>
      <c r="H362" s="260">
        <v>400</v>
      </c>
    </row>
    <row r="363" spans="1:8">
      <c r="A363" s="302" t="s">
        <v>600</v>
      </c>
      <c r="B363" s="302" t="s">
        <v>601</v>
      </c>
      <c r="C363" s="302" t="s">
        <v>159</v>
      </c>
      <c r="D363" s="260">
        <v>0</v>
      </c>
      <c r="E363" s="260">
        <v>840613.2</v>
      </c>
      <c r="F363" s="260">
        <v>0</v>
      </c>
      <c r="G363" s="303" t="s">
        <v>64</v>
      </c>
      <c r="H363" s="260">
        <v>840613.2</v>
      </c>
    </row>
    <row r="364" spans="1:8">
      <c r="A364" s="302" t="s">
        <v>602</v>
      </c>
      <c r="B364" s="302" t="s">
        <v>603</v>
      </c>
      <c r="C364" s="302" t="s">
        <v>159</v>
      </c>
      <c r="D364" s="260">
        <v>0</v>
      </c>
      <c r="E364" s="260">
        <v>135043</v>
      </c>
      <c r="F364" s="260">
        <v>0</v>
      </c>
      <c r="G364" s="303" t="s">
        <v>64</v>
      </c>
      <c r="H364" s="260">
        <v>135043</v>
      </c>
    </row>
    <row r="365" spans="1:8">
      <c r="A365" s="302" t="s">
        <v>604</v>
      </c>
      <c r="B365" s="302" t="s">
        <v>605</v>
      </c>
      <c r="C365" s="302" t="s">
        <v>159</v>
      </c>
      <c r="D365" s="260">
        <v>0</v>
      </c>
      <c r="E365" s="260">
        <v>20143912.600000001</v>
      </c>
      <c r="F365" s="260">
        <v>0</v>
      </c>
      <c r="G365" s="303" t="s">
        <v>64</v>
      </c>
      <c r="H365" s="260">
        <v>20143912.600000001</v>
      </c>
    </row>
    <row r="366" spans="1:8">
      <c r="A366" s="302" t="s">
        <v>606</v>
      </c>
      <c r="B366" s="302" t="s">
        <v>607</v>
      </c>
      <c r="C366" s="302" t="s">
        <v>159</v>
      </c>
      <c r="D366" s="260">
        <v>0</v>
      </c>
      <c r="E366" s="260">
        <v>60671</v>
      </c>
      <c r="F366" s="260">
        <v>0</v>
      </c>
      <c r="G366" s="303" t="s">
        <v>64</v>
      </c>
      <c r="H366" s="260">
        <v>60671</v>
      </c>
    </row>
    <row r="367" spans="1:8">
      <c r="A367" s="302" t="s">
        <v>608</v>
      </c>
      <c r="B367" s="302" t="s">
        <v>609</v>
      </c>
      <c r="C367" s="302" t="s">
        <v>159</v>
      </c>
      <c r="D367" s="260">
        <v>0</v>
      </c>
      <c r="E367" s="260">
        <v>27300</v>
      </c>
      <c r="F367" s="260">
        <v>0</v>
      </c>
      <c r="G367" s="303" t="s">
        <v>64</v>
      </c>
      <c r="H367" s="260">
        <v>27300</v>
      </c>
    </row>
    <row r="368" spans="1:8">
      <c r="A368" s="302" t="s">
        <v>610</v>
      </c>
      <c r="B368" s="302" t="s">
        <v>611</v>
      </c>
      <c r="C368" s="302" t="s">
        <v>159</v>
      </c>
      <c r="D368" s="260">
        <v>0</v>
      </c>
      <c r="E368" s="260">
        <v>756407.95</v>
      </c>
      <c r="F368" s="260">
        <v>0</v>
      </c>
      <c r="G368" s="303" t="s">
        <v>64</v>
      </c>
      <c r="H368" s="260">
        <v>756407.95</v>
      </c>
    </row>
    <row r="369" spans="1:8">
      <c r="A369" s="302" t="s">
        <v>612</v>
      </c>
      <c r="B369" s="302" t="s">
        <v>613</v>
      </c>
      <c r="C369" s="302" t="s">
        <v>159</v>
      </c>
      <c r="D369" s="260">
        <v>0</v>
      </c>
      <c r="E369" s="260">
        <v>2940</v>
      </c>
      <c r="F369" s="260">
        <v>0</v>
      </c>
      <c r="G369" s="303" t="s">
        <v>64</v>
      </c>
      <c r="H369" s="260">
        <v>2940</v>
      </c>
    </row>
    <row r="370" spans="1:8">
      <c r="A370" s="302" t="s">
        <v>614</v>
      </c>
      <c r="B370" s="302" t="s">
        <v>615</v>
      </c>
      <c r="C370" s="302" t="s">
        <v>159</v>
      </c>
      <c r="D370" s="260">
        <v>0</v>
      </c>
      <c r="E370" s="260">
        <v>39793.78</v>
      </c>
      <c r="F370" s="260">
        <v>0</v>
      </c>
      <c r="G370" s="303" t="s">
        <v>64</v>
      </c>
      <c r="H370" s="260">
        <v>39793.78</v>
      </c>
    </row>
    <row r="371" spans="1:8">
      <c r="A371" s="302" t="s">
        <v>616</v>
      </c>
      <c r="B371" s="302" t="s">
        <v>617</v>
      </c>
      <c r="C371" s="302" t="s">
        <v>159</v>
      </c>
      <c r="D371" s="260">
        <v>0</v>
      </c>
      <c r="E371" s="260">
        <v>35293.410000000003</v>
      </c>
      <c r="F371" s="260">
        <v>0</v>
      </c>
      <c r="G371" s="303" t="s">
        <v>64</v>
      </c>
      <c r="H371" s="260">
        <v>35293.410000000003</v>
      </c>
    </row>
    <row r="372" spans="1:8">
      <c r="A372" s="302" t="s">
        <v>618</v>
      </c>
      <c r="B372" s="302" t="s">
        <v>619</v>
      </c>
      <c r="C372" s="302" t="s">
        <v>159</v>
      </c>
      <c r="D372" s="260">
        <v>0</v>
      </c>
      <c r="E372" s="260">
        <v>1772.2</v>
      </c>
      <c r="F372" s="260">
        <v>0</v>
      </c>
      <c r="G372" s="303" t="s">
        <v>64</v>
      </c>
      <c r="H372" s="260">
        <v>1772.2</v>
      </c>
    </row>
    <row r="373" spans="1:8">
      <c r="A373" s="302" t="s">
        <v>620</v>
      </c>
      <c r="B373" s="302" t="s">
        <v>621</v>
      </c>
      <c r="C373" s="302" t="s">
        <v>159</v>
      </c>
      <c r="D373" s="260">
        <v>0</v>
      </c>
      <c r="E373" s="260">
        <v>21687377.289999999</v>
      </c>
      <c r="F373" s="260">
        <v>0</v>
      </c>
      <c r="G373" s="303" t="s">
        <v>64</v>
      </c>
      <c r="H373" s="260">
        <v>21687377.289999999</v>
      </c>
    </row>
    <row r="374" spans="1:8">
      <c r="A374" s="302" t="s">
        <v>622</v>
      </c>
      <c r="B374" s="302" t="s">
        <v>623</v>
      </c>
      <c r="C374" s="302" t="s">
        <v>159</v>
      </c>
      <c r="D374" s="260">
        <v>0</v>
      </c>
      <c r="E374" s="260">
        <v>1863</v>
      </c>
      <c r="F374" s="260">
        <v>0</v>
      </c>
      <c r="G374" s="303" t="s">
        <v>64</v>
      </c>
      <c r="H374" s="260">
        <v>1863</v>
      </c>
    </row>
    <row r="375" spans="1:8">
      <c r="A375" s="302" t="s">
        <v>624</v>
      </c>
      <c r="B375" s="302" t="s">
        <v>625</v>
      </c>
      <c r="C375" s="302" t="s">
        <v>159</v>
      </c>
      <c r="D375" s="260">
        <v>0</v>
      </c>
      <c r="E375" s="260">
        <v>2776</v>
      </c>
      <c r="F375" s="260">
        <v>0</v>
      </c>
      <c r="G375" s="303" t="s">
        <v>64</v>
      </c>
      <c r="H375" s="260">
        <v>2776</v>
      </c>
    </row>
    <row r="376" spans="1:8">
      <c r="A376" s="302" t="s">
        <v>626</v>
      </c>
      <c r="B376" s="302" t="s">
        <v>627</v>
      </c>
      <c r="C376" s="302" t="s">
        <v>159</v>
      </c>
      <c r="D376" s="260">
        <v>0</v>
      </c>
      <c r="E376" s="260">
        <v>529838.06000000006</v>
      </c>
      <c r="F376" s="260">
        <v>0</v>
      </c>
      <c r="G376" s="303" t="s">
        <v>64</v>
      </c>
      <c r="H376" s="260">
        <v>529838.06000000006</v>
      </c>
    </row>
    <row r="377" spans="1:8">
      <c r="A377" s="302" t="s">
        <v>628</v>
      </c>
      <c r="B377" s="302" t="s">
        <v>629</v>
      </c>
      <c r="C377" s="302" t="s">
        <v>159</v>
      </c>
      <c r="D377" s="260">
        <v>0</v>
      </c>
      <c r="E377" s="260">
        <v>216300</v>
      </c>
      <c r="F377" s="260">
        <v>0</v>
      </c>
      <c r="G377" s="303" t="s">
        <v>64</v>
      </c>
      <c r="H377" s="260">
        <v>216300</v>
      </c>
    </row>
    <row r="378" spans="1:8">
      <c r="A378" s="302" t="s">
        <v>630</v>
      </c>
      <c r="B378" s="302" t="s">
        <v>631</v>
      </c>
      <c r="C378" s="302" t="s">
        <v>159</v>
      </c>
      <c r="D378" s="260">
        <v>0</v>
      </c>
      <c r="E378" s="260">
        <v>17252</v>
      </c>
      <c r="F378" s="260">
        <v>0</v>
      </c>
      <c r="G378" s="303" t="s">
        <v>64</v>
      </c>
      <c r="H378" s="260">
        <v>17252</v>
      </c>
    </row>
    <row r="379" spans="1:8">
      <c r="A379" s="302" t="s">
        <v>632</v>
      </c>
      <c r="B379" s="302" t="s">
        <v>633</v>
      </c>
      <c r="C379" s="302" t="s">
        <v>159</v>
      </c>
      <c r="D379" s="260">
        <v>0</v>
      </c>
      <c r="E379" s="260">
        <v>6576377.46</v>
      </c>
      <c r="F379" s="260">
        <v>0</v>
      </c>
      <c r="G379" s="303" t="s">
        <v>64</v>
      </c>
      <c r="H379" s="260">
        <v>6576377.46</v>
      </c>
    </row>
    <row r="380" spans="1:8">
      <c r="A380" s="302" t="s">
        <v>634</v>
      </c>
      <c r="B380" s="302" t="s">
        <v>635</v>
      </c>
      <c r="C380" s="302" t="s">
        <v>159</v>
      </c>
      <c r="D380" s="260">
        <v>0</v>
      </c>
      <c r="E380" s="260">
        <v>10308262.57</v>
      </c>
      <c r="F380" s="260">
        <v>0</v>
      </c>
      <c r="G380" s="303" t="s">
        <v>64</v>
      </c>
      <c r="H380" s="260">
        <v>10308262.57</v>
      </c>
    </row>
    <row r="381" spans="1:8">
      <c r="A381" s="302" t="s">
        <v>636</v>
      </c>
      <c r="B381" s="302" t="s">
        <v>637</v>
      </c>
      <c r="C381" s="302" t="s">
        <v>159</v>
      </c>
      <c r="D381" s="260">
        <v>0</v>
      </c>
      <c r="E381" s="260">
        <v>157588.34</v>
      </c>
      <c r="F381" s="260">
        <v>0</v>
      </c>
      <c r="G381" s="303" t="s">
        <v>64</v>
      </c>
      <c r="H381" s="260">
        <v>157588.34</v>
      </c>
    </row>
    <row r="382" spans="1:8">
      <c r="A382" s="302" t="s">
        <v>638</v>
      </c>
      <c r="B382" s="302" t="s">
        <v>639</v>
      </c>
      <c r="C382" s="302" t="s">
        <v>159</v>
      </c>
      <c r="D382" s="260">
        <v>0</v>
      </c>
      <c r="E382" s="260">
        <v>20112056.829999998</v>
      </c>
      <c r="F382" s="260">
        <v>0</v>
      </c>
      <c r="G382" s="303" t="s">
        <v>64</v>
      </c>
      <c r="H382" s="260">
        <v>20112056.829999998</v>
      </c>
    </row>
    <row r="383" spans="1:8">
      <c r="A383" s="302" t="s">
        <v>640</v>
      </c>
      <c r="B383" s="302" t="s">
        <v>641</v>
      </c>
      <c r="C383" s="302" t="s">
        <v>159</v>
      </c>
      <c r="D383" s="260">
        <v>0</v>
      </c>
      <c r="E383" s="260">
        <v>61411.94</v>
      </c>
      <c r="F383" s="260">
        <v>0</v>
      </c>
      <c r="G383" s="303" t="s">
        <v>64</v>
      </c>
      <c r="H383" s="260">
        <v>61411.94</v>
      </c>
    </row>
    <row r="384" spans="1:8">
      <c r="A384" s="302" t="s">
        <v>642</v>
      </c>
      <c r="B384" s="302" t="s">
        <v>643</v>
      </c>
      <c r="C384" s="302" t="s">
        <v>159</v>
      </c>
      <c r="D384" s="260">
        <v>0</v>
      </c>
      <c r="E384" s="260">
        <v>60000</v>
      </c>
      <c r="F384" s="260">
        <v>0</v>
      </c>
      <c r="G384" s="303" t="s">
        <v>64</v>
      </c>
      <c r="H384" s="260">
        <v>60000</v>
      </c>
    </row>
    <row r="385" spans="1:8">
      <c r="A385" s="302" t="s">
        <v>644</v>
      </c>
      <c r="B385" s="302" t="s">
        <v>645</v>
      </c>
      <c r="C385" s="302" t="s">
        <v>159</v>
      </c>
      <c r="D385" s="260">
        <v>0</v>
      </c>
      <c r="E385" s="260">
        <v>16700</v>
      </c>
      <c r="F385" s="260">
        <v>0</v>
      </c>
      <c r="G385" s="303" t="s">
        <v>64</v>
      </c>
      <c r="H385" s="260">
        <v>16700</v>
      </c>
    </row>
    <row r="386" spans="1:8">
      <c r="A386" s="302" t="s">
        <v>646</v>
      </c>
      <c r="B386" s="302" t="s">
        <v>647</v>
      </c>
      <c r="C386" s="302" t="s">
        <v>159</v>
      </c>
      <c r="D386" s="260">
        <v>0</v>
      </c>
      <c r="E386" s="260">
        <v>12200</v>
      </c>
      <c r="F386" s="260">
        <v>0</v>
      </c>
      <c r="G386" s="303" t="s">
        <v>64</v>
      </c>
      <c r="H386" s="260">
        <v>12200</v>
      </c>
    </row>
    <row r="387" spans="1:8">
      <c r="A387" s="302" t="s">
        <v>648</v>
      </c>
      <c r="B387" s="302" t="s">
        <v>649</v>
      </c>
      <c r="C387" s="302" t="s">
        <v>159</v>
      </c>
      <c r="D387" s="260">
        <v>0</v>
      </c>
      <c r="E387" s="260">
        <v>16800</v>
      </c>
      <c r="F387" s="260">
        <v>0</v>
      </c>
      <c r="G387" s="303" t="s">
        <v>64</v>
      </c>
      <c r="H387" s="260">
        <v>16800</v>
      </c>
    </row>
    <row r="388" spans="1:8">
      <c r="A388" s="302" t="s">
        <v>650</v>
      </c>
      <c r="B388" s="302" t="s">
        <v>651</v>
      </c>
      <c r="C388" s="302" t="s">
        <v>159</v>
      </c>
      <c r="D388" s="260">
        <v>0</v>
      </c>
      <c r="E388" s="260">
        <v>937783.2</v>
      </c>
      <c r="F388" s="260">
        <v>0</v>
      </c>
      <c r="G388" s="303" t="s">
        <v>64</v>
      </c>
      <c r="H388" s="260">
        <v>937783.2</v>
      </c>
    </row>
    <row r="389" spans="1:8">
      <c r="A389" s="302" t="s">
        <v>652</v>
      </c>
      <c r="B389" s="302" t="s">
        <v>653</v>
      </c>
      <c r="C389" s="302" t="s">
        <v>159</v>
      </c>
      <c r="D389" s="260">
        <v>0</v>
      </c>
      <c r="E389" s="260">
        <v>84686</v>
      </c>
      <c r="F389" s="260">
        <v>0</v>
      </c>
      <c r="G389" s="303" t="s">
        <v>64</v>
      </c>
      <c r="H389" s="260">
        <v>84686</v>
      </c>
    </row>
    <row r="390" spans="1:8">
      <c r="A390" s="302" t="s">
        <v>654</v>
      </c>
      <c r="B390" s="302" t="s">
        <v>655</v>
      </c>
      <c r="C390" s="302" t="s">
        <v>159</v>
      </c>
      <c r="D390" s="260">
        <v>0</v>
      </c>
      <c r="E390" s="260">
        <v>415404.79999999999</v>
      </c>
      <c r="F390" s="260">
        <v>0</v>
      </c>
      <c r="G390" s="303" t="s">
        <v>64</v>
      </c>
      <c r="H390" s="260">
        <v>415404.79999999999</v>
      </c>
    </row>
    <row r="391" spans="1:8">
      <c r="A391" s="302" t="s">
        <v>656</v>
      </c>
      <c r="B391" s="302" t="s">
        <v>657</v>
      </c>
      <c r="C391" s="302" t="s">
        <v>159</v>
      </c>
      <c r="D391" s="260">
        <v>0</v>
      </c>
      <c r="E391" s="260">
        <v>31784.27</v>
      </c>
      <c r="F391" s="260">
        <v>0</v>
      </c>
      <c r="G391" s="303" t="s">
        <v>64</v>
      </c>
      <c r="H391" s="260">
        <v>31784.27</v>
      </c>
    </row>
    <row r="392" spans="1:8">
      <c r="A392" s="302" t="s">
        <v>658</v>
      </c>
      <c r="B392" s="302" t="s">
        <v>659</v>
      </c>
      <c r="C392" s="302" t="s">
        <v>159</v>
      </c>
      <c r="D392" s="260">
        <v>0</v>
      </c>
      <c r="E392" s="260">
        <v>360591.75</v>
      </c>
      <c r="F392" s="260">
        <v>0</v>
      </c>
      <c r="G392" s="303" t="s">
        <v>64</v>
      </c>
      <c r="H392" s="260">
        <v>360591.75</v>
      </c>
    </row>
    <row r="393" spans="1:8">
      <c r="A393" s="302" t="s">
        <v>660</v>
      </c>
      <c r="B393" s="302" t="s">
        <v>661</v>
      </c>
      <c r="C393" s="302" t="s">
        <v>159</v>
      </c>
      <c r="D393" s="260">
        <v>0</v>
      </c>
      <c r="E393" s="260">
        <v>85413.8</v>
      </c>
      <c r="F393" s="260">
        <v>0</v>
      </c>
      <c r="G393" s="303" t="s">
        <v>64</v>
      </c>
      <c r="H393" s="260">
        <v>85413.8</v>
      </c>
    </row>
    <row r="394" spans="1:8">
      <c r="A394" s="302" t="s">
        <v>662</v>
      </c>
      <c r="B394" s="302" t="s">
        <v>663</v>
      </c>
      <c r="C394" s="302" t="s">
        <v>64</v>
      </c>
      <c r="D394" s="260">
        <v>939082.66</v>
      </c>
      <c r="E394" s="260">
        <v>0</v>
      </c>
      <c r="F394" s="260">
        <v>0</v>
      </c>
      <c r="G394" s="303" t="s">
        <v>64</v>
      </c>
      <c r="H394" s="260">
        <v>939082.66</v>
      </c>
    </row>
    <row r="395" spans="1:8">
      <c r="A395" s="302" t="s">
        <v>856</v>
      </c>
      <c r="B395" s="302" t="s">
        <v>857</v>
      </c>
      <c r="C395" s="302" t="s">
        <v>671</v>
      </c>
      <c r="D395" s="260">
        <v>451800000</v>
      </c>
      <c r="E395" s="260">
        <v>0</v>
      </c>
      <c r="F395" s="260">
        <v>0</v>
      </c>
      <c r="G395" s="303" t="s">
        <v>671</v>
      </c>
      <c r="H395" s="260">
        <v>451800000</v>
      </c>
    </row>
    <row r="396" spans="1:8">
      <c r="A396" s="302" t="s">
        <v>858</v>
      </c>
      <c r="B396" s="302" t="s">
        <v>859</v>
      </c>
      <c r="C396" s="302" t="s">
        <v>671</v>
      </c>
      <c r="D396" s="260">
        <v>1119790000</v>
      </c>
      <c r="E396" s="260">
        <v>0</v>
      </c>
      <c r="F396" s="260">
        <v>0</v>
      </c>
      <c r="G396" s="303" t="s">
        <v>671</v>
      </c>
      <c r="H396" s="260">
        <v>1119790000</v>
      </c>
    </row>
    <row r="397" spans="1:8">
      <c r="B397" s="302" t="s">
        <v>53</v>
      </c>
      <c r="C397" s="302" t="s">
        <v>671</v>
      </c>
      <c r="D397" s="260">
        <v>482605224.85000002</v>
      </c>
      <c r="E397" s="260">
        <v>3149997724.9899998</v>
      </c>
      <c r="F397" s="260">
        <v>2593065755.8099999</v>
      </c>
      <c r="G397" s="303" t="s">
        <v>64</v>
      </c>
      <c r="H397" s="260">
        <v>74326744.329999998</v>
      </c>
    </row>
  </sheetData>
  <phoneticPr fontId="42" type="noConversion"/>
  <printOptions gridLines="1"/>
  <pageMargins left="0.75" right="0.75" top="1" bottom="1" header="0.5" footer="0.5"/>
  <headerFooter alignWithMargins="0">
    <oddHeader>&amp;C&amp;A</oddHeader>
    <oddFooter>&amp;CPage &amp;P</oddFooter>
  </headerFooter>
</worksheet>
</file>

<file path=xl/worksheets/sheet8.xml><?xml version="1.0" encoding="utf-8"?>
<worksheet xmlns="http://schemas.openxmlformats.org/spreadsheetml/2006/main" xmlns:r="http://schemas.openxmlformats.org/officeDocument/2006/relationships">
  <sheetPr>
    <tabColor rgb="FFFFC000"/>
  </sheetPr>
  <dimension ref="A1:L143"/>
  <sheetViews>
    <sheetView topLeftCell="A106" workbookViewId="0">
      <selection activeCell="I144" sqref="I144"/>
    </sheetView>
  </sheetViews>
  <sheetFormatPr defaultColWidth="9" defaultRowHeight="13.5"/>
  <cols>
    <col min="1" max="1" width="6" style="150" customWidth="1"/>
    <col min="2" max="2" width="6.125" style="151" customWidth="1"/>
    <col min="3" max="3" width="15.875" style="151" customWidth="1"/>
    <col min="4" max="4" width="6.125" style="151" customWidth="1"/>
    <col min="5" max="5" width="17" style="152" customWidth="1"/>
    <col min="6" max="6" width="12.5" style="152" customWidth="1"/>
    <col min="7" max="7" width="10.125" style="152" customWidth="1"/>
    <col min="8" max="8" width="6.625" style="152" customWidth="1"/>
    <col min="9" max="9" width="15.875" style="152" customWidth="1"/>
    <col min="10" max="10" width="15.875" style="153" customWidth="1"/>
    <col min="11" max="11" width="11.25" style="151" customWidth="1"/>
    <col min="12" max="12" width="16.875" style="154" customWidth="1"/>
    <col min="13" max="259" width="9" style="151"/>
    <col min="260" max="260" width="31.625" style="151" customWidth="1"/>
    <col min="261" max="261" width="9" style="151"/>
    <col min="262" max="266" width="17.125" style="151" customWidth="1"/>
    <col min="267" max="515" width="9" style="151"/>
    <col min="516" max="516" width="31.625" style="151" customWidth="1"/>
    <col min="517" max="517" width="9" style="151"/>
    <col min="518" max="522" width="17.125" style="151" customWidth="1"/>
    <col min="523" max="771" width="9" style="151"/>
    <col min="772" max="772" width="31.625" style="151" customWidth="1"/>
    <col min="773" max="773" width="9" style="151"/>
    <col min="774" max="778" width="17.125" style="151" customWidth="1"/>
    <col min="779" max="1027" width="9" style="151"/>
    <col min="1028" max="1028" width="31.625" style="151" customWidth="1"/>
    <col min="1029" max="1029" width="9" style="151"/>
    <col min="1030" max="1034" width="17.125" style="151" customWidth="1"/>
    <col min="1035" max="1283" width="9" style="151"/>
    <col min="1284" max="1284" width="31.625" style="151" customWidth="1"/>
    <col min="1285" max="1285" width="9" style="151"/>
    <col min="1286" max="1290" width="17.125" style="151" customWidth="1"/>
    <col min="1291" max="1539" width="9" style="151"/>
    <col min="1540" max="1540" width="31.625" style="151" customWidth="1"/>
    <col min="1541" max="1541" width="9" style="151"/>
    <col min="1542" max="1546" width="17.125" style="151" customWidth="1"/>
    <col min="1547" max="1795" width="9" style="151"/>
    <col min="1796" max="1796" width="31.625" style="151" customWidth="1"/>
    <col min="1797" max="1797" width="9" style="151"/>
    <col min="1798" max="1802" width="17.125" style="151" customWidth="1"/>
    <col min="1803" max="2051" width="9" style="151"/>
    <col min="2052" max="2052" width="31.625" style="151" customWidth="1"/>
    <col min="2053" max="2053" width="9" style="151"/>
    <col min="2054" max="2058" width="17.125" style="151" customWidth="1"/>
    <col min="2059" max="2307" width="9" style="151"/>
    <col min="2308" max="2308" width="31.625" style="151" customWidth="1"/>
    <col min="2309" max="2309" width="9" style="151"/>
    <col min="2310" max="2314" width="17.125" style="151" customWidth="1"/>
    <col min="2315" max="2563" width="9" style="151"/>
    <col min="2564" max="2564" width="31.625" style="151" customWidth="1"/>
    <col min="2565" max="2565" width="9" style="151"/>
    <col min="2566" max="2570" width="17.125" style="151" customWidth="1"/>
    <col min="2571" max="2819" width="9" style="151"/>
    <col min="2820" max="2820" width="31.625" style="151" customWidth="1"/>
    <col min="2821" max="2821" width="9" style="151"/>
    <col min="2822" max="2826" width="17.125" style="151" customWidth="1"/>
    <col min="2827" max="3075" width="9" style="151"/>
    <col min="3076" max="3076" width="31.625" style="151" customWidth="1"/>
    <col min="3077" max="3077" width="9" style="151"/>
    <col min="3078" max="3082" width="17.125" style="151" customWidth="1"/>
    <col min="3083" max="3331" width="9" style="151"/>
    <col min="3332" max="3332" width="31.625" style="151" customWidth="1"/>
    <col min="3333" max="3333" width="9" style="151"/>
    <col min="3334" max="3338" width="17.125" style="151" customWidth="1"/>
    <col min="3339" max="3587" width="9" style="151"/>
    <col min="3588" max="3588" width="31.625" style="151" customWidth="1"/>
    <col min="3589" max="3589" width="9" style="151"/>
    <col min="3590" max="3594" width="17.125" style="151" customWidth="1"/>
    <col min="3595" max="3843" width="9" style="151"/>
    <col min="3844" max="3844" width="31.625" style="151" customWidth="1"/>
    <col min="3845" max="3845" width="9" style="151"/>
    <col min="3846" max="3850" width="17.125" style="151" customWidth="1"/>
    <col min="3851" max="4099" width="9" style="151"/>
    <col min="4100" max="4100" width="31.625" style="151" customWidth="1"/>
    <col min="4101" max="4101" width="9" style="151"/>
    <col min="4102" max="4106" width="17.125" style="151" customWidth="1"/>
    <col min="4107" max="4355" width="9" style="151"/>
    <col min="4356" max="4356" width="31.625" style="151" customWidth="1"/>
    <col min="4357" max="4357" width="9" style="151"/>
    <col min="4358" max="4362" width="17.125" style="151" customWidth="1"/>
    <col min="4363" max="4611" width="9" style="151"/>
    <col min="4612" max="4612" width="31.625" style="151" customWidth="1"/>
    <col min="4613" max="4613" width="9" style="151"/>
    <col min="4614" max="4618" width="17.125" style="151" customWidth="1"/>
    <col min="4619" max="4867" width="9" style="151"/>
    <col min="4868" max="4868" width="31.625" style="151" customWidth="1"/>
    <col min="4869" max="4869" width="9" style="151"/>
    <col min="4870" max="4874" width="17.125" style="151" customWidth="1"/>
    <col min="4875" max="5123" width="9" style="151"/>
    <col min="5124" max="5124" width="31.625" style="151" customWidth="1"/>
    <col min="5125" max="5125" width="9" style="151"/>
    <col min="5126" max="5130" width="17.125" style="151" customWidth="1"/>
    <col min="5131" max="5379" width="9" style="151"/>
    <col min="5380" max="5380" width="31.625" style="151" customWidth="1"/>
    <col min="5381" max="5381" width="9" style="151"/>
    <col min="5382" max="5386" width="17.125" style="151" customWidth="1"/>
    <col min="5387" max="5635" width="9" style="151"/>
    <col min="5636" max="5636" width="31.625" style="151" customWidth="1"/>
    <col min="5637" max="5637" width="9" style="151"/>
    <col min="5638" max="5642" width="17.125" style="151" customWidth="1"/>
    <col min="5643" max="5891" width="9" style="151"/>
    <col min="5892" max="5892" width="31.625" style="151" customWidth="1"/>
    <col min="5893" max="5893" width="9" style="151"/>
    <col min="5894" max="5898" width="17.125" style="151" customWidth="1"/>
    <col min="5899" max="6147" width="9" style="151"/>
    <col min="6148" max="6148" width="31.625" style="151" customWidth="1"/>
    <col min="6149" max="6149" width="9" style="151"/>
    <col min="6150" max="6154" width="17.125" style="151" customWidth="1"/>
    <col min="6155" max="6403" width="9" style="151"/>
    <col min="6404" max="6404" width="31.625" style="151" customWidth="1"/>
    <col min="6405" max="6405" width="9" style="151"/>
    <col min="6406" max="6410" width="17.125" style="151" customWidth="1"/>
    <col min="6411" max="6659" width="9" style="151"/>
    <col min="6660" max="6660" width="31.625" style="151" customWidth="1"/>
    <col min="6661" max="6661" width="9" style="151"/>
    <col min="6662" max="6666" width="17.125" style="151" customWidth="1"/>
    <col min="6667" max="6915" width="9" style="151"/>
    <col min="6916" max="6916" width="31.625" style="151" customWidth="1"/>
    <col min="6917" max="6917" width="9" style="151"/>
    <col min="6918" max="6922" width="17.125" style="151" customWidth="1"/>
    <col min="6923" max="7171" width="9" style="151"/>
    <col min="7172" max="7172" width="31.625" style="151" customWidth="1"/>
    <col min="7173" max="7173" width="9" style="151"/>
    <col min="7174" max="7178" width="17.125" style="151" customWidth="1"/>
    <col min="7179" max="7427" width="9" style="151"/>
    <col min="7428" max="7428" width="31.625" style="151" customWidth="1"/>
    <col min="7429" max="7429" width="9" style="151"/>
    <col min="7430" max="7434" width="17.125" style="151" customWidth="1"/>
    <col min="7435" max="7683" width="9" style="151"/>
    <col min="7684" max="7684" width="31.625" style="151" customWidth="1"/>
    <col min="7685" max="7685" width="9" style="151"/>
    <col min="7686" max="7690" width="17.125" style="151" customWidth="1"/>
    <col min="7691" max="7939" width="9" style="151"/>
    <col min="7940" max="7940" width="31.625" style="151" customWidth="1"/>
    <col min="7941" max="7941" width="9" style="151"/>
    <col min="7942" max="7946" width="17.125" style="151" customWidth="1"/>
    <col min="7947" max="8195" width="9" style="151"/>
    <col min="8196" max="8196" width="31.625" style="151" customWidth="1"/>
    <col min="8197" max="8197" width="9" style="151"/>
    <col min="8198" max="8202" width="17.125" style="151" customWidth="1"/>
    <col min="8203" max="8451" width="9" style="151"/>
    <col min="8452" max="8452" width="31.625" style="151" customWidth="1"/>
    <col min="8453" max="8453" width="9" style="151"/>
    <col min="8454" max="8458" width="17.125" style="151" customWidth="1"/>
    <col min="8459" max="8707" width="9" style="151"/>
    <col min="8708" max="8708" width="31.625" style="151" customWidth="1"/>
    <col min="8709" max="8709" width="9" style="151"/>
    <col min="8710" max="8714" width="17.125" style="151" customWidth="1"/>
    <col min="8715" max="8963" width="9" style="151"/>
    <col min="8964" max="8964" width="31.625" style="151" customWidth="1"/>
    <col min="8965" max="8965" width="9" style="151"/>
    <col min="8966" max="8970" width="17.125" style="151" customWidth="1"/>
    <col min="8971" max="9219" width="9" style="151"/>
    <col min="9220" max="9220" width="31.625" style="151" customWidth="1"/>
    <col min="9221" max="9221" width="9" style="151"/>
    <col min="9222" max="9226" width="17.125" style="151" customWidth="1"/>
    <col min="9227" max="9475" width="9" style="151"/>
    <col min="9476" max="9476" width="31.625" style="151" customWidth="1"/>
    <col min="9477" max="9477" width="9" style="151"/>
    <col min="9478" max="9482" width="17.125" style="151" customWidth="1"/>
    <col min="9483" max="9731" width="9" style="151"/>
    <col min="9732" max="9732" width="31.625" style="151" customWidth="1"/>
    <col min="9733" max="9733" width="9" style="151"/>
    <col min="9734" max="9738" width="17.125" style="151" customWidth="1"/>
    <col min="9739" max="9987" width="9" style="151"/>
    <col min="9988" max="9988" width="31.625" style="151" customWidth="1"/>
    <col min="9989" max="9989" width="9" style="151"/>
    <col min="9990" max="9994" width="17.125" style="151" customWidth="1"/>
    <col min="9995" max="10243" width="9" style="151"/>
    <col min="10244" max="10244" width="31.625" style="151" customWidth="1"/>
    <col min="10245" max="10245" width="9" style="151"/>
    <col min="10246" max="10250" width="17.125" style="151" customWidth="1"/>
    <col min="10251" max="10499" width="9" style="151"/>
    <col min="10500" max="10500" width="31.625" style="151" customWidth="1"/>
    <col min="10501" max="10501" width="9" style="151"/>
    <col min="10502" max="10506" width="17.125" style="151" customWidth="1"/>
    <col min="10507" max="10755" width="9" style="151"/>
    <col min="10756" max="10756" width="31.625" style="151" customWidth="1"/>
    <col min="10757" max="10757" width="9" style="151"/>
    <col min="10758" max="10762" width="17.125" style="151" customWidth="1"/>
    <col min="10763" max="11011" width="9" style="151"/>
    <col min="11012" max="11012" width="31.625" style="151" customWidth="1"/>
    <col min="11013" max="11013" width="9" style="151"/>
    <col min="11014" max="11018" width="17.125" style="151" customWidth="1"/>
    <col min="11019" max="11267" width="9" style="151"/>
    <col min="11268" max="11268" width="31.625" style="151" customWidth="1"/>
    <col min="11269" max="11269" width="9" style="151"/>
    <col min="11270" max="11274" width="17.125" style="151" customWidth="1"/>
    <col min="11275" max="11523" width="9" style="151"/>
    <col min="11524" max="11524" width="31.625" style="151" customWidth="1"/>
    <col min="11525" max="11525" width="9" style="151"/>
    <col min="11526" max="11530" width="17.125" style="151" customWidth="1"/>
    <col min="11531" max="11779" width="9" style="151"/>
    <col min="11780" max="11780" width="31.625" style="151" customWidth="1"/>
    <col min="11781" max="11781" width="9" style="151"/>
    <col min="11782" max="11786" width="17.125" style="151" customWidth="1"/>
    <col min="11787" max="12035" width="9" style="151"/>
    <col min="12036" max="12036" width="31.625" style="151" customWidth="1"/>
    <col min="12037" max="12037" width="9" style="151"/>
    <col min="12038" max="12042" width="17.125" style="151" customWidth="1"/>
    <col min="12043" max="12291" width="9" style="151"/>
    <col min="12292" max="12292" width="31.625" style="151" customWidth="1"/>
    <col min="12293" max="12293" width="9" style="151"/>
    <col min="12294" max="12298" width="17.125" style="151" customWidth="1"/>
    <col min="12299" max="12547" width="9" style="151"/>
    <col min="12548" max="12548" width="31.625" style="151" customWidth="1"/>
    <col min="12549" max="12549" width="9" style="151"/>
    <col min="12550" max="12554" width="17.125" style="151" customWidth="1"/>
    <col min="12555" max="12803" width="9" style="151"/>
    <col min="12804" max="12804" width="31.625" style="151" customWidth="1"/>
    <col min="12805" max="12805" width="9" style="151"/>
    <col min="12806" max="12810" width="17.125" style="151" customWidth="1"/>
    <col min="12811" max="13059" width="9" style="151"/>
    <col min="13060" max="13060" width="31.625" style="151" customWidth="1"/>
    <col min="13061" max="13061" width="9" style="151"/>
    <col min="13062" max="13066" width="17.125" style="151" customWidth="1"/>
    <col min="13067" max="13315" width="9" style="151"/>
    <col min="13316" max="13316" width="31.625" style="151" customWidth="1"/>
    <col min="13317" max="13317" width="9" style="151"/>
    <col min="13318" max="13322" width="17.125" style="151" customWidth="1"/>
    <col min="13323" max="13571" width="9" style="151"/>
    <col min="13572" max="13572" width="31.625" style="151" customWidth="1"/>
    <col min="13573" max="13573" width="9" style="151"/>
    <col min="13574" max="13578" width="17.125" style="151" customWidth="1"/>
    <col min="13579" max="13827" width="9" style="151"/>
    <col min="13828" max="13828" width="31.625" style="151" customWidth="1"/>
    <col min="13829" max="13829" width="9" style="151"/>
    <col min="13830" max="13834" width="17.125" style="151" customWidth="1"/>
    <col min="13835" max="14083" width="9" style="151"/>
    <col min="14084" max="14084" width="31.625" style="151" customWidth="1"/>
    <col min="14085" max="14085" width="9" style="151"/>
    <col min="14086" max="14090" width="17.125" style="151" customWidth="1"/>
    <col min="14091" max="14339" width="9" style="151"/>
    <col min="14340" max="14340" width="31.625" style="151" customWidth="1"/>
    <col min="14341" max="14341" width="9" style="151"/>
    <col min="14342" max="14346" width="17.125" style="151" customWidth="1"/>
    <col min="14347" max="14595" width="9" style="151"/>
    <col min="14596" max="14596" width="31.625" style="151" customWidth="1"/>
    <col min="14597" max="14597" width="9" style="151"/>
    <col min="14598" max="14602" width="17.125" style="151" customWidth="1"/>
    <col min="14603" max="14851" width="9" style="151"/>
    <col min="14852" max="14852" width="31.625" style="151" customWidth="1"/>
    <col min="14853" max="14853" width="9" style="151"/>
    <col min="14854" max="14858" width="17.125" style="151" customWidth="1"/>
    <col min="14859" max="15107" width="9" style="151"/>
    <col min="15108" max="15108" width="31.625" style="151" customWidth="1"/>
    <col min="15109" max="15109" width="9" style="151"/>
    <col min="15110" max="15114" width="17.125" style="151" customWidth="1"/>
    <col min="15115" max="15363" width="9" style="151"/>
    <col min="15364" max="15364" width="31.625" style="151" customWidth="1"/>
    <col min="15365" max="15365" width="9" style="151"/>
    <col min="15366" max="15370" width="17.125" style="151" customWidth="1"/>
    <col min="15371" max="15619" width="9" style="151"/>
    <col min="15620" max="15620" width="31.625" style="151" customWidth="1"/>
    <col min="15621" max="15621" width="9" style="151"/>
    <col min="15622" max="15626" width="17.125" style="151" customWidth="1"/>
    <col min="15627" max="15875" width="9" style="151"/>
    <col min="15876" max="15876" width="31.625" style="151" customWidth="1"/>
    <col min="15877" max="15877" width="9" style="151"/>
    <col min="15878" max="15882" width="17.125" style="151" customWidth="1"/>
    <col min="15883" max="16131" width="9" style="151"/>
    <col min="16132" max="16132" width="31.625" style="151" customWidth="1"/>
    <col min="16133" max="16133" width="9" style="151"/>
    <col min="16134" max="16138" width="17.125" style="151" customWidth="1"/>
    <col min="16139" max="16384" width="9" style="151"/>
  </cols>
  <sheetData>
    <row r="1" spans="1:12" ht="21.95" customHeight="1">
      <c r="A1" s="662" t="s">
        <v>860</v>
      </c>
      <c r="B1" s="662"/>
      <c r="C1" s="662"/>
      <c r="D1" s="662"/>
      <c r="E1" s="662"/>
      <c r="F1" s="662"/>
      <c r="G1" s="662"/>
      <c r="H1" s="662"/>
      <c r="I1" s="662"/>
      <c r="J1" s="662"/>
      <c r="K1" s="662"/>
      <c r="L1" s="662"/>
    </row>
    <row r="2" spans="1:12">
      <c r="A2" s="155" t="s">
        <v>2</v>
      </c>
      <c r="B2" s="304" t="s">
        <v>55</v>
      </c>
      <c r="C2" s="304" t="s">
        <v>21</v>
      </c>
      <c r="D2" s="304" t="s">
        <v>666</v>
      </c>
      <c r="E2" s="305" t="s">
        <v>57</v>
      </c>
      <c r="F2" s="306" t="s">
        <v>58</v>
      </c>
      <c r="G2" s="306" t="s">
        <v>59</v>
      </c>
      <c r="H2" s="305" t="s">
        <v>667</v>
      </c>
      <c r="I2" s="157" t="s">
        <v>861</v>
      </c>
      <c r="J2" s="161" t="s">
        <v>862</v>
      </c>
      <c r="K2" s="156" t="s">
        <v>61</v>
      </c>
      <c r="L2" s="162" t="s">
        <v>863</v>
      </c>
    </row>
    <row r="3" spans="1:12">
      <c r="A3" s="158">
        <v>1</v>
      </c>
      <c r="B3" s="307" t="s">
        <v>669</v>
      </c>
      <c r="C3" s="307" t="s">
        <v>670</v>
      </c>
      <c r="D3" s="307" t="s">
        <v>64</v>
      </c>
      <c r="E3" s="160">
        <v>3836779.38</v>
      </c>
      <c r="F3" s="160">
        <v>0</v>
      </c>
      <c r="G3" s="160">
        <v>0</v>
      </c>
      <c r="H3" s="308" t="s">
        <v>64</v>
      </c>
      <c r="I3" s="160">
        <v>3836779.38</v>
      </c>
      <c r="J3" s="163">
        <v>37176</v>
      </c>
      <c r="K3" s="159">
        <v>13.3</v>
      </c>
      <c r="L3" s="164"/>
    </row>
    <row r="4" spans="1:12">
      <c r="A4" s="158">
        <v>2</v>
      </c>
      <c r="B4" s="307" t="s">
        <v>672</v>
      </c>
      <c r="C4" s="307" t="s">
        <v>673</v>
      </c>
      <c r="D4" s="307" t="s">
        <v>64</v>
      </c>
      <c r="E4" s="160">
        <v>105100</v>
      </c>
      <c r="F4" s="160">
        <v>0</v>
      </c>
      <c r="G4" s="160">
        <v>0</v>
      </c>
      <c r="H4" s="308" t="s">
        <v>64</v>
      </c>
      <c r="I4" s="160">
        <v>105100</v>
      </c>
      <c r="J4" s="165">
        <v>40403</v>
      </c>
      <c r="K4" s="159">
        <v>51.0032</v>
      </c>
      <c r="L4" s="164"/>
    </row>
    <row r="5" spans="1:12">
      <c r="A5" s="158">
        <v>3</v>
      </c>
      <c r="B5" s="307" t="s">
        <v>674</v>
      </c>
      <c r="C5" s="307" t="s">
        <v>675</v>
      </c>
      <c r="D5" s="307" t="s">
        <v>64</v>
      </c>
      <c r="E5" s="160">
        <v>19818298.199999999</v>
      </c>
      <c r="F5" s="160">
        <v>0</v>
      </c>
      <c r="G5" s="160">
        <v>0</v>
      </c>
      <c r="H5" s="308" t="s">
        <v>64</v>
      </c>
      <c r="I5" s="160">
        <v>19818298.199999999</v>
      </c>
      <c r="J5" s="166">
        <v>40543</v>
      </c>
      <c r="K5" s="159">
        <v>39.130000000000003</v>
      </c>
      <c r="L5" s="164"/>
    </row>
    <row r="6" spans="1:12">
      <c r="A6" s="158">
        <v>4</v>
      </c>
      <c r="B6" s="307" t="s">
        <v>676</v>
      </c>
      <c r="C6" s="307" t="s">
        <v>677</v>
      </c>
      <c r="D6" s="307" t="s">
        <v>64</v>
      </c>
      <c r="E6" s="160">
        <v>42039546.5</v>
      </c>
      <c r="F6" s="160">
        <v>0</v>
      </c>
      <c r="G6" s="160">
        <v>0</v>
      </c>
      <c r="H6" s="308" t="s">
        <v>64</v>
      </c>
      <c r="I6" s="160">
        <v>42039546.5</v>
      </c>
      <c r="J6" s="167">
        <v>40501</v>
      </c>
      <c r="K6" s="159">
        <v>49.408499999999997</v>
      </c>
      <c r="L6" s="164"/>
    </row>
    <row r="7" spans="1:12">
      <c r="A7" s="158">
        <v>5</v>
      </c>
      <c r="B7" s="307" t="s">
        <v>678</v>
      </c>
      <c r="C7" s="307" t="s">
        <v>679</v>
      </c>
      <c r="D7" s="307" t="s">
        <v>64</v>
      </c>
      <c r="E7" s="160">
        <v>54546.879999999997</v>
      </c>
      <c r="F7" s="160">
        <v>0</v>
      </c>
      <c r="G7" s="160">
        <v>0</v>
      </c>
      <c r="H7" s="308" t="s">
        <v>64</v>
      </c>
      <c r="I7" s="160">
        <v>54546.879999999997</v>
      </c>
      <c r="J7" s="168"/>
      <c r="K7" s="159"/>
      <c r="L7" s="164"/>
    </row>
    <row r="8" spans="1:12">
      <c r="A8" s="158">
        <v>6</v>
      </c>
      <c r="B8" s="307" t="s">
        <v>682</v>
      </c>
      <c r="C8" s="307" t="s">
        <v>683</v>
      </c>
      <c r="D8" s="307" t="s">
        <v>64</v>
      </c>
      <c r="E8" s="160">
        <v>151000</v>
      </c>
      <c r="F8" s="160">
        <v>0</v>
      </c>
      <c r="G8" s="160">
        <v>0</v>
      </c>
      <c r="H8" s="308" t="s">
        <v>64</v>
      </c>
      <c r="I8" s="160">
        <v>151000</v>
      </c>
      <c r="J8" s="168"/>
      <c r="K8" s="159"/>
      <c r="L8" s="164"/>
    </row>
    <row r="9" spans="1:12">
      <c r="A9" s="158">
        <v>7</v>
      </c>
      <c r="B9" s="307" t="s">
        <v>684</v>
      </c>
      <c r="C9" s="307" t="s">
        <v>685</v>
      </c>
      <c r="D9" s="307" t="s">
        <v>64</v>
      </c>
      <c r="E9" s="160">
        <v>134401338.88999999</v>
      </c>
      <c r="F9" s="160">
        <v>0</v>
      </c>
      <c r="G9" s="160">
        <v>0</v>
      </c>
      <c r="H9" s="308" t="s">
        <v>64</v>
      </c>
      <c r="I9" s="160">
        <v>134401338.88999999</v>
      </c>
      <c r="J9" s="168"/>
      <c r="K9" s="159"/>
      <c r="L9" s="164"/>
    </row>
    <row r="10" spans="1:12">
      <c r="A10" s="158">
        <v>8</v>
      </c>
      <c r="B10" s="307" t="s">
        <v>686</v>
      </c>
      <c r="C10" s="307" t="s">
        <v>687</v>
      </c>
      <c r="D10" s="307" t="s">
        <v>64</v>
      </c>
      <c r="E10" s="160">
        <v>6467380.2400000002</v>
      </c>
      <c r="F10" s="160">
        <v>475760</v>
      </c>
      <c r="G10" s="160">
        <v>0</v>
      </c>
      <c r="H10" s="308" t="s">
        <v>64</v>
      </c>
      <c r="I10" s="160">
        <v>6943140.2400000002</v>
      </c>
      <c r="J10" s="169">
        <v>39234</v>
      </c>
      <c r="K10" s="159">
        <v>27.45</v>
      </c>
      <c r="L10" s="164"/>
    </row>
    <row r="11" spans="1:12">
      <c r="A11" s="158">
        <v>9</v>
      </c>
      <c r="B11" s="307" t="s">
        <v>688</v>
      </c>
      <c r="C11" s="307" t="s">
        <v>689</v>
      </c>
      <c r="D11" s="307" t="s">
        <v>64</v>
      </c>
      <c r="E11" s="160">
        <v>44869</v>
      </c>
      <c r="F11" s="160">
        <v>0</v>
      </c>
      <c r="G11" s="160">
        <v>0</v>
      </c>
      <c r="H11" s="308" t="s">
        <v>64</v>
      </c>
      <c r="I11" s="160">
        <v>44869</v>
      </c>
      <c r="J11" s="168"/>
      <c r="K11" s="159"/>
      <c r="L11" s="164"/>
    </row>
    <row r="12" spans="1:12">
      <c r="A12" s="158">
        <v>10</v>
      </c>
      <c r="B12" s="307" t="s">
        <v>690</v>
      </c>
      <c r="C12" s="307" t="s">
        <v>691</v>
      </c>
      <c r="D12" s="307" t="s">
        <v>64</v>
      </c>
      <c r="E12" s="160">
        <v>3074555.38</v>
      </c>
      <c r="F12" s="160">
        <v>0</v>
      </c>
      <c r="G12" s="160">
        <v>0</v>
      </c>
      <c r="H12" s="308" t="s">
        <v>64</v>
      </c>
      <c r="I12" s="160">
        <v>3074555.38</v>
      </c>
      <c r="J12" s="168"/>
      <c r="K12" s="159"/>
      <c r="L12" s="164"/>
    </row>
    <row r="13" spans="1:12">
      <c r="A13" s="158">
        <v>11</v>
      </c>
      <c r="B13" s="307" t="s">
        <v>692</v>
      </c>
      <c r="C13" s="307" t="s">
        <v>693</v>
      </c>
      <c r="D13" s="307" t="s">
        <v>64</v>
      </c>
      <c r="E13" s="160">
        <v>22032719.329999998</v>
      </c>
      <c r="F13" s="160">
        <v>0</v>
      </c>
      <c r="G13" s="160">
        <v>0</v>
      </c>
      <c r="H13" s="308" t="s">
        <v>64</v>
      </c>
      <c r="I13" s="160">
        <v>22032719.329999998</v>
      </c>
      <c r="J13" s="170">
        <v>39048</v>
      </c>
      <c r="K13" s="159">
        <v>123</v>
      </c>
      <c r="L13" s="164"/>
    </row>
    <row r="14" spans="1:12">
      <c r="A14" s="158">
        <v>12</v>
      </c>
      <c r="B14" s="307" t="s">
        <v>694</v>
      </c>
      <c r="C14" s="307" t="s">
        <v>695</v>
      </c>
      <c r="D14" s="307" t="s">
        <v>64</v>
      </c>
      <c r="E14" s="160">
        <v>3588976</v>
      </c>
      <c r="F14" s="160">
        <v>0</v>
      </c>
      <c r="G14" s="160">
        <v>0</v>
      </c>
      <c r="H14" s="308" t="s">
        <v>64</v>
      </c>
      <c r="I14" s="160">
        <v>3588976</v>
      </c>
      <c r="J14" s="168"/>
      <c r="K14" s="159"/>
      <c r="L14" s="164"/>
    </row>
    <row r="15" spans="1:12">
      <c r="A15" s="158">
        <v>13</v>
      </c>
      <c r="B15" s="307" t="s">
        <v>696</v>
      </c>
      <c r="C15" s="307" t="s">
        <v>697</v>
      </c>
      <c r="D15" s="307" t="s">
        <v>64</v>
      </c>
      <c r="E15" s="160">
        <v>299123.5</v>
      </c>
      <c r="F15" s="160">
        <v>0</v>
      </c>
      <c r="G15" s="160">
        <v>0</v>
      </c>
      <c r="H15" s="308" t="s">
        <v>64</v>
      </c>
      <c r="I15" s="160">
        <v>299123.5</v>
      </c>
      <c r="J15" s="171">
        <v>40781</v>
      </c>
      <c r="K15" s="159">
        <f>190.47-7.53</f>
        <v>182.94</v>
      </c>
      <c r="L15" s="164"/>
    </row>
    <row r="16" spans="1:12">
      <c r="A16" s="158">
        <v>14</v>
      </c>
      <c r="B16" s="307" t="s">
        <v>698</v>
      </c>
      <c r="C16" s="307" t="s">
        <v>699</v>
      </c>
      <c r="D16" s="307" t="s">
        <v>64</v>
      </c>
      <c r="E16" s="160">
        <v>228697</v>
      </c>
      <c r="F16" s="160">
        <v>0</v>
      </c>
      <c r="G16" s="160">
        <v>0</v>
      </c>
      <c r="H16" s="308" t="s">
        <v>64</v>
      </c>
      <c r="I16" s="160">
        <v>228697</v>
      </c>
      <c r="J16" s="168"/>
      <c r="K16" s="159"/>
      <c r="L16" s="164"/>
    </row>
    <row r="17" spans="1:12">
      <c r="A17" s="158">
        <v>15</v>
      </c>
      <c r="B17" s="307" t="s">
        <v>700</v>
      </c>
      <c r="C17" s="307" t="s">
        <v>701</v>
      </c>
      <c r="D17" s="307" t="s">
        <v>64</v>
      </c>
      <c r="E17" s="160">
        <v>45350059.659999996</v>
      </c>
      <c r="F17" s="160">
        <v>0</v>
      </c>
      <c r="G17" s="160">
        <v>0</v>
      </c>
      <c r="H17" s="308" t="s">
        <v>64</v>
      </c>
      <c r="I17" s="160">
        <v>45350059.659999996</v>
      </c>
      <c r="J17" s="172">
        <v>40905</v>
      </c>
      <c r="K17" s="159">
        <v>364.0752</v>
      </c>
      <c r="L17" s="164"/>
    </row>
    <row r="18" spans="1:12">
      <c r="A18" s="158">
        <v>16</v>
      </c>
      <c r="B18" s="307" t="s">
        <v>702</v>
      </c>
      <c r="C18" s="307" t="s">
        <v>703</v>
      </c>
      <c r="D18" s="307" t="s">
        <v>64</v>
      </c>
      <c r="E18" s="160">
        <v>2368586.81</v>
      </c>
      <c r="F18" s="160">
        <v>0</v>
      </c>
      <c r="G18" s="160">
        <v>0</v>
      </c>
      <c r="H18" s="308" t="s">
        <v>64</v>
      </c>
      <c r="I18" s="160">
        <v>2368586.81</v>
      </c>
      <c r="J18" s="173">
        <v>38519</v>
      </c>
      <c r="K18" s="159">
        <v>7.53</v>
      </c>
      <c r="L18" s="164"/>
    </row>
    <row r="19" spans="1:12">
      <c r="A19" s="158">
        <v>17</v>
      </c>
      <c r="B19" s="307" t="s">
        <v>704</v>
      </c>
      <c r="C19" s="307" t="s">
        <v>705</v>
      </c>
      <c r="D19" s="307" t="s">
        <v>64</v>
      </c>
      <c r="E19" s="160">
        <v>1137047</v>
      </c>
      <c r="F19" s="160">
        <v>0</v>
      </c>
      <c r="G19" s="160">
        <v>0</v>
      </c>
      <c r="H19" s="308" t="s">
        <v>64</v>
      </c>
      <c r="I19" s="160">
        <v>1137047</v>
      </c>
      <c r="J19" s="174">
        <v>40403</v>
      </c>
      <c r="K19" s="159">
        <v>28.910900000000002</v>
      </c>
      <c r="L19" s="164"/>
    </row>
    <row r="20" spans="1:12">
      <c r="A20" s="158">
        <v>18</v>
      </c>
      <c r="B20" s="307" t="s">
        <v>706</v>
      </c>
      <c r="C20" s="307" t="s">
        <v>707</v>
      </c>
      <c r="D20" s="307" t="s">
        <v>64</v>
      </c>
      <c r="E20" s="160">
        <v>36839182.130000003</v>
      </c>
      <c r="F20" s="160">
        <v>0</v>
      </c>
      <c r="G20" s="160">
        <v>0</v>
      </c>
      <c r="H20" s="308" t="s">
        <v>64</v>
      </c>
      <c r="I20" s="160">
        <v>36839182.130000003</v>
      </c>
      <c r="J20" s="175">
        <v>39479</v>
      </c>
      <c r="K20" s="159">
        <v>153</v>
      </c>
      <c r="L20" s="164"/>
    </row>
    <row r="21" spans="1:12">
      <c r="A21" s="158">
        <v>19</v>
      </c>
      <c r="B21" s="307" t="s">
        <v>708</v>
      </c>
      <c r="C21" s="307" t="s">
        <v>709</v>
      </c>
      <c r="D21" s="307" t="s">
        <v>64</v>
      </c>
      <c r="E21" s="160">
        <v>2368056</v>
      </c>
      <c r="F21" s="160">
        <v>0</v>
      </c>
      <c r="G21" s="160">
        <v>0</v>
      </c>
      <c r="H21" s="308" t="s">
        <v>64</v>
      </c>
      <c r="I21" s="160">
        <v>2368056</v>
      </c>
      <c r="J21" s="176">
        <v>39384</v>
      </c>
      <c r="K21" s="159">
        <v>23.162299999999998</v>
      </c>
      <c r="L21" s="164"/>
    </row>
    <row r="22" spans="1:12">
      <c r="A22" s="158">
        <v>20</v>
      </c>
      <c r="B22" s="307" t="s">
        <v>710</v>
      </c>
      <c r="C22" s="307" t="s">
        <v>711</v>
      </c>
      <c r="D22" s="307" t="s">
        <v>64</v>
      </c>
      <c r="E22" s="160">
        <v>1100000</v>
      </c>
      <c r="F22" s="160">
        <v>0</v>
      </c>
      <c r="G22" s="160">
        <v>0</v>
      </c>
      <c r="H22" s="308" t="s">
        <v>64</v>
      </c>
      <c r="I22" s="160">
        <v>1100000</v>
      </c>
      <c r="J22" s="168"/>
      <c r="K22" s="159"/>
      <c r="L22" s="164"/>
    </row>
    <row r="23" spans="1:12">
      <c r="A23" s="158">
        <v>21</v>
      </c>
      <c r="B23" s="307" t="s">
        <v>712</v>
      </c>
      <c r="C23" s="307" t="s">
        <v>713</v>
      </c>
      <c r="D23" s="307" t="s">
        <v>64</v>
      </c>
      <c r="E23" s="160">
        <v>65975273.520000003</v>
      </c>
      <c r="F23" s="160">
        <v>0</v>
      </c>
      <c r="G23" s="160">
        <v>0</v>
      </c>
      <c r="H23" s="308" t="s">
        <v>64</v>
      </c>
      <c r="I23" s="160">
        <v>65975273.520000003</v>
      </c>
      <c r="J23" s="177">
        <v>40543</v>
      </c>
      <c r="K23" s="159">
        <v>241.26</v>
      </c>
      <c r="L23" s="164"/>
    </row>
    <row r="24" spans="1:12">
      <c r="A24" s="158">
        <v>22</v>
      </c>
      <c r="B24" s="307" t="s">
        <v>714</v>
      </c>
      <c r="C24" s="307" t="s">
        <v>715</v>
      </c>
      <c r="D24" s="307" t="s">
        <v>64</v>
      </c>
      <c r="E24" s="160">
        <v>49922</v>
      </c>
      <c r="F24" s="160">
        <v>0</v>
      </c>
      <c r="G24" s="160">
        <v>0</v>
      </c>
      <c r="H24" s="308" t="s">
        <v>64</v>
      </c>
      <c r="I24" s="160">
        <v>49922</v>
      </c>
      <c r="J24" s="178">
        <v>40189</v>
      </c>
      <c r="K24" s="159">
        <v>7.0469999999999997</v>
      </c>
      <c r="L24" s="164"/>
    </row>
    <row r="25" spans="1:12">
      <c r="A25" s="158">
        <v>23</v>
      </c>
      <c r="B25" s="307" t="s">
        <v>716</v>
      </c>
      <c r="C25" s="307" t="s">
        <v>717</v>
      </c>
      <c r="D25" s="307" t="s">
        <v>64</v>
      </c>
      <c r="E25" s="160">
        <v>3783568.2</v>
      </c>
      <c r="F25" s="160">
        <v>0</v>
      </c>
      <c r="G25" s="160">
        <v>0</v>
      </c>
      <c r="H25" s="308" t="s">
        <v>64</v>
      </c>
      <c r="I25" s="160">
        <v>3783568.2</v>
      </c>
      <c r="J25" s="179">
        <v>39590</v>
      </c>
      <c r="K25" s="159">
        <v>13.83</v>
      </c>
      <c r="L25" s="164"/>
    </row>
    <row r="26" spans="1:12">
      <c r="A26" s="158">
        <v>24</v>
      </c>
      <c r="B26" s="307" t="s">
        <v>718</v>
      </c>
      <c r="C26" s="307" t="s">
        <v>719</v>
      </c>
      <c r="D26" s="307" t="s">
        <v>64</v>
      </c>
      <c r="E26" s="160">
        <v>147880</v>
      </c>
      <c r="F26" s="160">
        <v>0</v>
      </c>
      <c r="G26" s="160">
        <v>0</v>
      </c>
      <c r="H26" s="308" t="s">
        <v>64</v>
      </c>
      <c r="I26" s="160">
        <v>147880</v>
      </c>
      <c r="J26" s="180">
        <v>39150</v>
      </c>
      <c r="K26" s="159">
        <v>13.5</v>
      </c>
      <c r="L26" s="164"/>
    </row>
    <row r="27" spans="1:12">
      <c r="A27" s="158">
        <v>25</v>
      </c>
      <c r="B27" s="307" t="s">
        <v>720</v>
      </c>
      <c r="C27" s="307" t="s">
        <v>721</v>
      </c>
      <c r="D27" s="307" t="s">
        <v>64</v>
      </c>
      <c r="E27" s="160">
        <v>125660</v>
      </c>
      <c r="F27" s="160">
        <v>0</v>
      </c>
      <c r="G27" s="160">
        <v>0</v>
      </c>
      <c r="H27" s="308" t="s">
        <v>64</v>
      </c>
      <c r="I27" s="160">
        <v>125660</v>
      </c>
      <c r="J27" s="181">
        <v>39001</v>
      </c>
      <c r="K27" s="159">
        <v>4.8499999999999996</v>
      </c>
      <c r="L27" s="164"/>
    </row>
    <row r="28" spans="1:12">
      <c r="A28" s="158">
        <v>26</v>
      </c>
      <c r="B28" s="307" t="s">
        <v>722</v>
      </c>
      <c r="C28" s="307" t="s">
        <v>723</v>
      </c>
      <c r="D28" s="307" t="s">
        <v>64</v>
      </c>
      <c r="E28" s="160">
        <v>1906772</v>
      </c>
      <c r="F28" s="160">
        <v>0</v>
      </c>
      <c r="G28" s="160">
        <v>0</v>
      </c>
      <c r="H28" s="308" t="s">
        <v>64</v>
      </c>
      <c r="I28" s="160">
        <v>1906772</v>
      </c>
      <c r="J28" s="182">
        <v>41181</v>
      </c>
      <c r="K28" s="159">
        <v>5.0999999999999996</v>
      </c>
      <c r="L28" s="164"/>
    </row>
    <row r="29" spans="1:12">
      <c r="A29" s="158">
        <v>27</v>
      </c>
      <c r="B29" s="307" t="s">
        <v>724</v>
      </c>
      <c r="C29" s="307" t="s">
        <v>725</v>
      </c>
      <c r="D29" s="307" t="s">
        <v>64</v>
      </c>
      <c r="E29" s="160">
        <v>25832705.68</v>
      </c>
      <c r="F29" s="160">
        <v>0</v>
      </c>
      <c r="G29" s="160">
        <v>0</v>
      </c>
      <c r="H29" s="308" t="s">
        <v>64</v>
      </c>
      <c r="I29" s="160">
        <v>25832705.68</v>
      </c>
      <c r="J29" s="183">
        <v>39983</v>
      </c>
      <c r="K29" s="159">
        <v>73.973500000000001</v>
      </c>
      <c r="L29" s="164"/>
    </row>
    <row r="30" spans="1:12">
      <c r="A30" s="158">
        <v>28</v>
      </c>
      <c r="B30" s="307" t="s">
        <v>726</v>
      </c>
      <c r="C30" s="307" t="s">
        <v>727</v>
      </c>
      <c r="D30" s="307" t="s">
        <v>64</v>
      </c>
      <c r="E30" s="160">
        <v>455860</v>
      </c>
      <c r="F30" s="160">
        <v>0</v>
      </c>
      <c r="G30" s="160">
        <v>0</v>
      </c>
      <c r="H30" s="308" t="s">
        <v>64</v>
      </c>
      <c r="I30" s="160">
        <v>455860</v>
      </c>
      <c r="J30" s="184">
        <v>39150</v>
      </c>
      <c r="K30" s="159">
        <v>46.703000000000003</v>
      </c>
      <c r="L30" s="164"/>
    </row>
    <row r="31" spans="1:12">
      <c r="A31" s="158">
        <v>29</v>
      </c>
      <c r="B31" s="307" t="s">
        <v>728</v>
      </c>
      <c r="C31" s="307" t="s">
        <v>729</v>
      </c>
      <c r="D31" s="307" t="s">
        <v>64</v>
      </c>
      <c r="E31" s="160">
        <v>3621592.48</v>
      </c>
      <c r="F31" s="160">
        <v>0</v>
      </c>
      <c r="G31" s="160">
        <v>0</v>
      </c>
      <c r="H31" s="308" t="s">
        <v>64</v>
      </c>
      <c r="I31" s="160">
        <v>3621592.48</v>
      </c>
      <c r="J31" s="185">
        <v>39675</v>
      </c>
      <c r="K31" s="159">
        <v>22.14</v>
      </c>
      <c r="L31" s="164"/>
    </row>
    <row r="32" spans="1:12">
      <c r="A32" s="158">
        <v>30</v>
      </c>
      <c r="B32" s="307" t="s">
        <v>730</v>
      </c>
      <c r="C32" s="307" t="s">
        <v>731</v>
      </c>
      <c r="D32" s="307" t="s">
        <v>64</v>
      </c>
      <c r="E32" s="160">
        <v>6070352.2000000002</v>
      </c>
      <c r="F32" s="160">
        <v>0</v>
      </c>
      <c r="G32" s="160">
        <v>0</v>
      </c>
      <c r="H32" s="308" t="s">
        <v>64</v>
      </c>
      <c r="I32" s="160">
        <v>6070352.2000000002</v>
      </c>
      <c r="J32" s="186">
        <v>40403</v>
      </c>
      <c r="K32" s="159">
        <v>25.345800000000001</v>
      </c>
      <c r="L32" s="164"/>
    </row>
    <row r="33" spans="1:12">
      <c r="A33" s="158">
        <v>31</v>
      </c>
      <c r="B33" s="307" t="s">
        <v>734</v>
      </c>
      <c r="C33" s="307" t="s">
        <v>735</v>
      </c>
      <c r="D33" s="307" t="s">
        <v>64</v>
      </c>
      <c r="E33" s="160">
        <v>2227996</v>
      </c>
      <c r="F33" s="160">
        <v>0</v>
      </c>
      <c r="G33" s="160">
        <v>0</v>
      </c>
      <c r="H33" s="308" t="s">
        <v>64</v>
      </c>
      <c r="I33" s="160">
        <v>2227996</v>
      </c>
      <c r="J33" s="187">
        <v>39750</v>
      </c>
      <c r="K33" s="159">
        <v>14.86</v>
      </c>
      <c r="L33" s="164"/>
    </row>
    <row r="34" spans="1:12">
      <c r="A34" s="158">
        <v>32</v>
      </c>
      <c r="B34" s="307" t="s">
        <v>738</v>
      </c>
      <c r="C34" s="307" t="s">
        <v>739</v>
      </c>
      <c r="D34" s="307" t="s">
        <v>64</v>
      </c>
      <c r="E34" s="160">
        <v>13767179.1</v>
      </c>
      <c r="F34" s="160">
        <v>0</v>
      </c>
      <c r="G34" s="160">
        <v>0</v>
      </c>
      <c r="H34" s="308" t="s">
        <v>64</v>
      </c>
      <c r="I34" s="160">
        <v>13767179.1</v>
      </c>
      <c r="J34" s="188">
        <v>40835</v>
      </c>
      <c r="K34" s="159">
        <v>28.8718</v>
      </c>
      <c r="L34" s="164"/>
    </row>
    <row r="35" spans="1:12">
      <c r="A35" s="158">
        <v>33</v>
      </c>
      <c r="B35" s="307" t="s">
        <v>740</v>
      </c>
      <c r="C35" s="307" t="s">
        <v>741</v>
      </c>
      <c r="D35" s="307" t="s">
        <v>64</v>
      </c>
      <c r="E35" s="160">
        <v>4321709</v>
      </c>
      <c r="F35" s="160">
        <v>0</v>
      </c>
      <c r="G35" s="160">
        <v>0</v>
      </c>
      <c r="H35" s="308" t="s">
        <v>64</v>
      </c>
      <c r="I35" s="160">
        <v>4321709</v>
      </c>
      <c r="J35" s="189">
        <v>40403</v>
      </c>
      <c r="K35" s="159">
        <v>33.509900000000002</v>
      </c>
      <c r="L35" s="164"/>
    </row>
    <row r="36" spans="1:12">
      <c r="A36" s="158">
        <v>34</v>
      </c>
      <c r="B36" s="307" t="s">
        <v>742</v>
      </c>
      <c r="C36" s="307" t="s">
        <v>743</v>
      </c>
      <c r="D36" s="307" t="s">
        <v>64</v>
      </c>
      <c r="E36" s="160">
        <v>8315076.7999999998</v>
      </c>
      <c r="F36" s="160">
        <v>0</v>
      </c>
      <c r="G36" s="160">
        <v>0</v>
      </c>
      <c r="H36" s="308" t="s">
        <v>64</v>
      </c>
      <c r="I36" s="160">
        <v>8315076.7999999998</v>
      </c>
      <c r="J36" s="190">
        <v>40501</v>
      </c>
      <c r="K36" s="159">
        <v>22.656300000000002</v>
      </c>
      <c r="L36" s="164"/>
    </row>
    <row r="37" spans="1:12">
      <c r="A37" s="158">
        <v>35</v>
      </c>
      <c r="B37" s="307" t="s">
        <v>744</v>
      </c>
      <c r="C37" s="307" t="s">
        <v>745</v>
      </c>
      <c r="D37" s="307" t="s">
        <v>64</v>
      </c>
      <c r="E37" s="160">
        <v>1228910</v>
      </c>
      <c r="F37" s="160">
        <v>0</v>
      </c>
      <c r="G37" s="160">
        <v>0</v>
      </c>
      <c r="H37" s="308" t="s">
        <v>64</v>
      </c>
      <c r="I37" s="160">
        <v>1228910</v>
      </c>
      <c r="J37" s="191">
        <v>39198</v>
      </c>
      <c r="K37" s="159">
        <v>77.400000000000006</v>
      </c>
      <c r="L37" s="164"/>
    </row>
    <row r="38" spans="1:12">
      <c r="A38" s="158">
        <v>36</v>
      </c>
      <c r="B38" s="307" t="s">
        <v>746</v>
      </c>
      <c r="C38" s="307" t="s">
        <v>747</v>
      </c>
      <c r="D38" s="307" t="s">
        <v>64</v>
      </c>
      <c r="E38" s="160">
        <v>11577754</v>
      </c>
      <c r="F38" s="160">
        <v>0</v>
      </c>
      <c r="G38" s="160">
        <v>0</v>
      </c>
      <c r="H38" s="308" t="s">
        <v>64</v>
      </c>
      <c r="I38" s="160">
        <v>11577754</v>
      </c>
      <c r="J38" s="192">
        <v>40501</v>
      </c>
      <c r="K38" s="159">
        <v>60.1554</v>
      </c>
      <c r="L38" s="164"/>
    </row>
    <row r="39" spans="1:12">
      <c r="A39" s="158">
        <v>37</v>
      </c>
      <c r="B39" s="307" t="s">
        <v>748</v>
      </c>
      <c r="C39" s="307" t="s">
        <v>749</v>
      </c>
      <c r="D39" s="307" t="s">
        <v>64</v>
      </c>
      <c r="E39" s="160">
        <v>240467.6</v>
      </c>
      <c r="F39" s="160">
        <v>5000</v>
      </c>
      <c r="G39" s="160">
        <v>0</v>
      </c>
      <c r="H39" s="308" t="s">
        <v>64</v>
      </c>
      <c r="I39" s="160">
        <v>245467.6</v>
      </c>
      <c r="J39" s="193">
        <v>40543</v>
      </c>
      <c r="K39" s="159">
        <v>1.659</v>
      </c>
      <c r="L39" s="164"/>
    </row>
    <row r="40" spans="1:12">
      <c r="A40" s="158">
        <v>38</v>
      </c>
      <c r="B40" s="307" t="s">
        <v>750</v>
      </c>
      <c r="C40" s="307" t="s">
        <v>751</v>
      </c>
      <c r="D40" s="307" t="s">
        <v>159</v>
      </c>
      <c r="E40" s="160">
        <v>0</v>
      </c>
      <c r="F40" s="160">
        <v>-562</v>
      </c>
      <c r="G40" s="160">
        <v>0</v>
      </c>
      <c r="H40" s="308" t="s">
        <v>64</v>
      </c>
      <c r="I40" s="194">
        <v>-562</v>
      </c>
      <c r="J40" s="195">
        <v>40543</v>
      </c>
      <c r="K40" s="159">
        <v>3.6002999999999998</v>
      </c>
      <c r="L40" s="164"/>
    </row>
    <row r="41" spans="1:12">
      <c r="A41" s="158">
        <v>39</v>
      </c>
      <c r="B41" s="307" t="s">
        <v>752</v>
      </c>
      <c r="C41" s="307" t="s">
        <v>753</v>
      </c>
      <c r="D41" s="307" t="s">
        <v>64</v>
      </c>
      <c r="E41" s="160">
        <v>1259171.98</v>
      </c>
      <c r="F41" s="160">
        <v>0</v>
      </c>
      <c r="G41" s="160">
        <v>0</v>
      </c>
      <c r="H41" s="308" t="s">
        <v>64</v>
      </c>
      <c r="I41" s="160">
        <v>1259171.98</v>
      </c>
      <c r="J41" s="168"/>
      <c r="K41" s="159"/>
      <c r="L41" s="164"/>
    </row>
    <row r="42" spans="1:12">
      <c r="A42" s="158">
        <v>40</v>
      </c>
      <c r="B42" s="307" t="s">
        <v>754</v>
      </c>
      <c r="C42" s="307" t="s">
        <v>755</v>
      </c>
      <c r="D42" s="307" t="s">
        <v>64</v>
      </c>
      <c r="E42" s="160">
        <v>617019</v>
      </c>
      <c r="F42" s="160">
        <v>0</v>
      </c>
      <c r="G42" s="160">
        <v>0</v>
      </c>
      <c r="H42" s="308" t="s">
        <v>64</v>
      </c>
      <c r="I42" s="160">
        <v>617019</v>
      </c>
      <c r="J42" s="168"/>
      <c r="K42" s="159"/>
      <c r="L42" s="164"/>
    </row>
    <row r="43" spans="1:12">
      <c r="A43" s="158">
        <v>41</v>
      </c>
      <c r="B43" s="307" t="s">
        <v>758</v>
      </c>
      <c r="C43" s="307" t="s">
        <v>759</v>
      </c>
      <c r="D43" s="307" t="s">
        <v>64</v>
      </c>
      <c r="E43" s="160">
        <v>77706670.989999995</v>
      </c>
      <c r="F43" s="160">
        <v>0</v>
      </c>
      <c r="G43" s="160">
        <v>0</v>
      </c>
      <c r="H43" s="308" t="s">
        <v>64</v>
      </c>
      <c r="I43" s="160">
        <v>77706670.989999995</v>
      </c>
      <c r="J43" s="196">
        <v>40543</v>
      </c>
      <c r="K43" s="159">
        <v>172.11619999999999</v>
      </c>
      <c r="L43" s="164"/>
    </row>
    <row r="44" spans="1:12">
      <c r="A44" s="158">
        <v>42</v>
      </c>
      <c r="B44" s="307" t="s">
        <v>760</v>
      </c>
      <c r="C44" s="307" t="s">
        <v>761</v>
      </c>
      <c r="D44" s="307" t="s">
        <v>64</v>
      </c>
      <c r="E44" s="160">
        <v>10652211.199999999</v>
      </c>
      <c r="F44" s="160">
        <v>0</v>
      </c>
      <c r="G44" s="160">
        <v>0</v>
      </c>
      <c r="H44" s="308" t="s">
        <v>64</v>
      </c>
      <c r="I44" s="160">
        <v>10652211.199999999</v>
      </c>
      <c r="J44" s="197">
        <v>40403</v>
      </c>
      <c r="K44" s="159">
        <v>47.2</v>
      </c>
      <c r="L44" s="164"/>
    </row>
    <row r="45" spans="1:12">
      <c r="A45" s="158">
        <v>43</v>
      </c>
      <c r="B45" s="307" t="s">
        <v>762</v>
      </c>
      <c r="C45" s="307" t="s">
        <v>763</v>
      </c>
      <c r="D45" s="307" t="s">
        <v>64</v>
      </c>
      <c r="E45" s="160">
        <v>28116</v>
      </c>
      <c r="F45" s="160">
        <v>0</v>
      </c>
      <c r="G45" s="160">
        <v>0</v>
      </c>
      <c r="H45" s="308" t="s">
        <v>64</v>
      </c>
      <c r="I45" s="160">
        <v>28116</v>
      </c>
      <c r="J45" s="168"/>
      <c r="K45" s="159"/>
      <c r="L45" s="164"/>
    </row>
    <row r="46" spans="1:12">
      <c r="A46" s="158">
        <v>44</v>
      </c>
      <c r="B46" s="307" t="s">
        <v>764</v>
      </c>
      <c r="C46" s="307" t="s">
        <v>765</v>
      </c>
      <c r="D46" s="307" t="s">
        <v>64</v>
      </c>
      <c r="E46" s="160">
        <v>5600</v>
      </c>
      <c r="F46" s="160">
        <v>0</v>
      </c>
      <c r="G46" s="160">
        <v>0</v>
      </c>
      <c r="H46" s="308" t="s">
        <v>64</v>
      </c>
      <c r="I46" s="160">
        <v>5600</v>
      </c>
      <c r="J46" s="168"/>
      <c r="K46" s="159"/>
      <c r="L46" s="164"/>
    </row>
    <row r="47" spans="1:12">
      <c r="A47" s="158">
        <v>45</v>
      </c>
      <c r="B47" s="307" t="s">
        <v>766</v>
      </c>
      <c r="C47" s="307" t="s">
        <v>767</v>
      </c>
      <c r="D47" s="307" t="s">
        <v>64</v>
      </c>
      <c r="E47" s="160">
        <v>2500</v>
      </c>
      <c r="F47" s="160">
        <v>0</v>
      </c>
      <c r="G47" s="160">
        <v>0</v>
      </c>
      <c r="H47" s="308" t="s">
        <v>64</v>
      </c>
      <c r="I47" s="160">
        <v>2500</v>
      </c>
      <c r="J47" s="168"/>
      <c r="K47" s="159"/>
      <c r="L47" s="164"/>
    </row>
    <row r="48" spans="1:12">
      <c r="A48" s="158">
        <v>46</v>
      </c>
      <c r="B48" s="307" t="s">
        <v>768</v>
      </c>
      <c r="C48" s="307" t="s">
        <v>769</v>
      </c>
      <c r="D48" s="307" t="s">
        <v>64</v>
      </c>
      <c r="E48" s="160">
        <v>18631398.350000001</v>
      </c>
      <c r="F48" s="160">
        <v>0</v>
      </c>
      <c r="G48" s="160">
        <v>0</v>
      </c>
      <c r="H48" s="308" t="s">
        <v>64</v>
      </c>
      <c r="I48" s="160">
        <v>18631398.350000001</v>
      </c>
      <c r="J48" s="198">
        <v>40403</v>
      </c>
      <c r="K48" s="159">
        <v>31.495999999999999</v>
      </c>
      <c r="L48" s="164"/>
    </row>
    <row r="49" spans="1:12">
      <c r="A49" s="158">
        <v>47</v>
      </c>
      <c r="B49" s="307" t="s">
        <v>770</v>
      </c>
      <c r="C49" s="307" t="s">
        <v>771</v>
      </c>
      <c r="D49" s="307" t="s">
        <v>64</v>
      </c>
      <c r="E49" s="160">
        <v>12029786.9</v>
      </c>
      <c r="F49" s="160">
        <v>157002</v>
      </c>
      <c r="G49" s="160">
        <v>0</v>
      </c>
      <c r="H49" s="308" t="s">
        <v>64</v>
      </c>
      <c r="I49" s="160">
        <v>12186788.9</v>
      </c>
      <c r="J49" s="199">
        <v>40543</v>
      </c>
      <c r="K49" s="159">
        <v>40.020499999999998</v>
      </c>
      <c r="L49" s="164"/>
    </row>
    <row r="50" spans="1:12">
      <c r="A50" s="158">
        <v>48</v>
      </c>
      <c r="B50" s="307" t="s">
        <v>772</v>
      </c>
      <c r="C50" s="307" t="s">
        <v>773</v>
      </c>
      <c r="D50" s="307" t="s">
        <v>64</v>
      </c>
      <c r="E50" s="160">
        <v>72400</v>
      </c>
      <c r="F50" s="160">
        <v>0</v>
      </c>
      <c r="G50" s="160">
        <v>0</v>
      </c>
      <c r="H50" s="308" t="s">
        <v>64</v>
      </c>
      <c r="I50" s="160">
        <v>72400</v>
      </c>
      <c r="J50" s="200">
        <v>40189</v>
      </c>
      <c r="K50" s="159">
        <v>7.0259999999999998</v>
      </c>
      <c r="L50" s="164"/>
    </row>
    <row r="51" spans="1:12">
      <c r="A51" s="158">
        <v>49</v>
      </c>
      <c r="B51" s="307" t="s">
        <v>73</v>
      </c>
      <c r="C51" s="307" t="s">
        <v>74</v>
      </c>
      <c r="D51" s="307" t="s">
        <v>64</v>
      </c>
      <c r="E51" s="160">
        <v>17401690.309999999</v>
      </c>
      <c r="F51" s="160">
        <v>0</v>
      </c>
      <c r="G51" s="160">
        <v>0</v>
      </c>
      <c r="H51" s="308" t="s">
        <v>64</v>
      </c>
      <c r="I51" s="160">
        <v>17401690.309999999</v>
      </c>
      <c r="J51" s="201">
        <v>41921</v>
      </c>
      <c r="K51" s="159">
        <v>59.857900000000001</v>
      </c>
      <c r="L51" s="164">
        <v>30000000</v>
      </c>
    </row>
    <row r="52" spans="1:12">
      <c r="A52" s="158">
        <v>50</v>
      </c>
      <c r="B52" s="307" t="s">
        <v>77</v>
      </c>
      <c r="C52" s="307" t="s">
        <v>78</v>
      </c>
      <c r="D52" s="307" t="s">
        <v>159</v>
      </c>
      <c r="E52" s="160">
        <v>0</v>
      </c>
      <c r="F52" s="160">
        <v>5700</v>
      </c>
      <c r="G52" s="160">
        <v>0</v>
      </c>
      <c r="H52" s="308" t="s">
        <v>64</v>
      </c>
      <c r="I52" s="160">
        <v>5700</v>
      </c>
      <c r="J52" s="202">
        <v>40945</v>
      </c>
      <c r="K52" s="159">
        <v>8.5</v>
      </c>
      <c r="L52" s="164"/>
    </row>
    <row r="53" spans="1:12">
      <c r="A53" s="158">
        <v>51</v>
      </c>
      <c r="B53" s="307" t="s">
        <v>83</v>
      </c>
      <c r="C53" s="307" t="s">
        <v>84</v>
      </c>
      <c r="D53" s="307" t="s">
        <v>64</v>
      </c>
      <c r="E53" s="160">
        <v>19264547.600000001</v>
      </c>
      <c r="F53" s="160">
        <v>0</v>
      </c>
      <c r="G53" s="160">
        <v>0</v>
      </c>
      <c r="H53" s="308" t="s">
        <v>64</v>
      </c>
      <c r="I53" s="160">
        <v>19264547.600000001</v>
      </c>
      <c r="J53" s="203">
        <v>41519</v>
      </c>
      <c r="K53" s="159">
        <v>183.99</v>
      </c>
      <c r="L53" s="164">
        <v>128730000</v>
      </c>
    </row>
    <row r="54" spans="1:12">
      <c r="A54" s="158">
        <v>52</v>
      </c>
      <c r="B54" s="307" t="s">
        <v>85</v>
      </c>
      <c r="C54" s="307" t="s">
        <v>86</v>
      </c>
      <c r="D54" s="307" t="s">
        <v>671</v>
      </c>
      <c r="E54" s="160">
        <v>21300</v>
      </c>
      <c r="F54" s="160">
        <v>0</v>
      </c>
      <c r="G54" s="160">
        <v>0</v>
      </c>
      <c r="H54" s="308" t="s">
        <v>64</v>
      </c>
      <c r="I54" s="194">
        <v>-21300</v>
      </c>
      <c r="J54" s="204"/>
      <c r="K54" s="159"/>
      <c r="L54" s="164"/>
    </row>
    <row r="55" spans="1:12">
      <c r="A55" s="158">
        <v>53</v>
      </c>
      <c r="B55" s="307" t="s">
        <v>89</v>
      </c>
      <c r="C55" s="307" t="s">
        <v>90</v>
      </c>
      <c r="D55" s="307" t="s">
        <v>64</v>
      </c>
      <c r="E55" s="160">
        <v>12444231.060000001</v>
      </c>
      <c r="F55" s="160">
        <v>269982.17</v>
      </c>
      <c r="G55" s="160">
        <v>0</v>
      </c>
      <c r="H55" s="308" t="s">
        <v>64</v>
      </c>
      <c r="I55" s="160">
        <v>12714213.23</v>
      </c>
      <c r="J55" s="205">
        <v>40945</v>
      </c>
      <c r="K55" s="159">
        <v>22.6</v>
      </c>
      <c r="L55" s="164">
        <v>14295955.560000001</v>
      </c>
    </row>
    <row r="56" spans="1:12">
      <c r="A56" s="158">
        <v>54</v>
      </c>
      <c r="B56" s="307" t="s">
        <v>780</v>
      </c>
      <c r="C56" s="307" t="s">
        <v>781</v>
      </c>
      <c r="D56" s="307" t="s">
        <v>64</v>
      </c>
      <c r="E56" s="160">
        <v>316276049.23000002</v>
      </c>
      <c r="F56" s="160">
        <v>0</v>
      </c>
      <c r="G56" s="160">
        <v>0</v>
      </c>
      <c r="H56" s="308" t="s">
        <v>64</v>
      </c>
      <c r="I56" s="160">
        <v>316276049.23000002</v>
      </c>
      <c r="J56" s="206">
        <v>41490</v>
      </c>
      <c r="K56" s="159">
        <v>497.81</v>
      </c>
      <c r="L56" s="164">
        <v>362410000</v>
      </c>
    </row>
    <row r="57" spans="1:12">
      <c r="A57" s="158">
        <v>55</v>
      </c>
      <c r="B57" s="307" t="s">
        <v>782</v>
      </c>
      <c r="C57" s="307" t="s">
        <v>783</v>
      </c>
      <c r="D57" s="307" t="s">
        <v>159</v>
      </c>
      <c r="E57" s="160">
        <v>0</v>
      </c>
      <c r="F57" s="160">
        <v>1555</v>
      </c>
      <c r="G57" s="160">
        <v>0</v>
      </c>
      <c r="H57" s="308" t="s">
        <v>64</v>
      </c>
      <c r="I57" s="160">
        <v>1555</v>
      </c>
      <c r="J57" s="207">
        <v>40945</v>
      </c>
      <c r="K57" s="159">
        <v>9.86</v>
      </c>
      <c r="L57" s="164"/>
    </row>
    <row r="58" spans="1:12" ht="14.25">
      <c r="A58" s="158">
        <v>56</v>
      </c>
      <c r="B58" s="307" t="s">
        <v>95</v>
      </c>
      <c r="C58" s="307" t="s">
        <v>96</v>
      </c>
      <c r="D58" s="307" t="s">
        <v>159</v>
      </c>
      <c r="E58" s="160">
        <v>0</v>
      </c>
      <c r="F58" s="160">
        <v>56540641.539999999</v>
      </c>
      <c r="G58" s="160">
        <v>0</v>
      </c>
      <c r="H58" s="308" t="s">
        <v>64</v>
      </c>
      <c r="I58" s="160">
        <v>56540641.539999999</v>
      </c>
      <c r="J58" s="208" t="s">
        <v>864</v>
      </c>
      <c r="K58" s="159">
        <v>296.14</v>
      </c>
      <c r="L58" s="164"/>
    </row>
    <row r="59" spans="1:12">
      <c r="A59" s="158">
        <v>57</v>
      </c>
      <c r="B59" s="307" t="s">
        <v>784</v>
      </c>
      <c r="C59" s="307" t="s">
        <v>785</v>
      </c>
      <c r="D59" s="307" t="s">
        <v>64</v>
      </c>
      <c r="E59" s="160">
        <v>5214402.01</v>
      </c>
      <c r="F59" s="160">
        <v>0</v>
      </c>
      <c r="G59" s="160">
        <v>0</v>
      </c>
      <c r="H59" s="308" t="s">
        <v>64</v>
      </c>
      <c r="I59" s="160">
        <v>5214402.01</v>
      </c>
      <c r="J59" s="168"/>
      <c r="K59" s="159"/>
      <c r="L59" s="164"/>
    </row>
    <row r="60" spans="1:12">
      <c r="A60" s="158">
        <v>58</v>
      </c>
      <c r="B60" s="307" t="s">
        <v>786</v>
      </c>
      <c r="C60" s="307" t="s">
        <v>787</v>
      </c>
      <c r="D60" s="307" t="s">
        <v>64</v>
      </c>
      <c r="E60" s="160">
        <v>5727488.8700000001</v>
      </c>
      <c r="F60" s="160">
        <v>0</v>
      </c>
      <c r="G60" s="160">
        <v>0</v>
      </c>
      <c r="H60" s="308" t="s">
        <v>64</v>
      </c>
      <c r="I60" s="160">
        <v>5727488.8700000001</v>
      </c>
      <c r="J60" s="168"/>
      <c r="K60" s="159"/>
      <c r="L60" s="164"/>
    </row>
    <row r="61" spans="1:12">
      <c r="A61" s="158">
        <v>59</v>
      </c>
      <c r="B61" s="307" t="s">
        <v>97</v>
      </c>
      <c r="C61" s="307" t="s">
        <v>98</v>
      </c>
      <c r="D61" s="307" t="s">
        <v>64</v>
      </c>
      <c r="E61" s="160">
        <v>51781</v>
      </c>
      <c r="F61" s="160">
        <v>0</v>
      </c>
      <c r="G61" s="160">
        <v>0</v>
      </c>
      <c r="H61" s="308" t="s">
        <v>64</v>
      </c>
      <c r="I61" s="160">
        <v>51781</v>
      </c>
      <c r="J61" s="168"/>
      <c r="K61" s="159"/>
      <c r="L61" s="164"/>
    </row>
    <row r="62" spans="1:12">
      <c r="A62" s="158">
        <v>60</v>
      </c>
      <c r="B62" s="307" t="s">
        <v>99</v>
      </c>
      <c r="C62" s="307" t="s">
        <v>100</v>
      </c>
      <c r="D62" s="307" t="s">
        <v>159</v>
      </c>
      <c r="E62" s="160">
        <v>0</v>
      </c>
      <c r="F62" s="160">
        <v>14038779.34</v>
      </c>
      <c r="G62" s="160">
        <v>0</v>
      </c>
      <c r="H62" s="308" t="s">
        <v>64</v>
      </c>
      <c r="I62" s="160">
        <v>14038779.34</v>
      </c>
      <c r="J62" s="168"/>
      <c r="K62" s="159"/>
      <c r="L62" s="164"/>
    </row>
    <row r="63" spans="1:12">
      <c r="A63" s="158"/>
      <c r="B63" s="309" t="s">
        <v>101</v>
      </c>
      <c r="C63" s="309" t="s">
        <v>102</v>
      </c>
      <c r="D63" s="159"/>
      <c r="E63" s="160"/>
      <c r="F63" s="160"/>
      <c r="G63" s="160"/>
      <c r="H63" s="160"/>
      <c r="I63" s="160"/>
      <c r="J63" s="168"/>
      <c r="K63" s="159"/>
      <c r="L63" s="209" t="e">
        <f>'[2]3－财政返还成本项目－清理'!I6</f>
        <v>#REF!</v>
      </c>
    </row>
    <row r="64" spans="1:12">
      <c r="A64" s="158">
        <v>61</v>
      </c>
      <c r="B64" s="307" t="s">
        <v>105</v>
      </c>
      <c r="C64" s="307" t="s">
        <v>106</v>
      </c>
      <c r="D64" s="307" t="s">
        <v>64</v>
      </c>
      <c r="E64" s="160">
        <v>62533261.600000001</v>
      </c>
      <c r="F64" s="160">
        <v>0</v>
      </c>
      <c r="G64" s="160">
        <v>0</v>
      </c>
      <c r="H64" s="308" t="s">
        <v>64</v>
      </c>
      <c r="I64" s="160">
        <v>62533261.600000001</v>
      </c>
      <c r="J64" s="210">
        <v>41565</v>
      </c>
      <c r="K64" s="159">
        <v>119.95</v>
      </c>
      <c r="L64" s="164">
        <v>96000000</v>
      </c>
    </row>
    <row r="65" spans="1:12">
      <c r="A65" s="158">
        <v>62</v>
      </c>
      <c r="B65" s="307" t="s">
        <v>107</v>
      </c>
      <c r="C65" s="307" t="s">
        <v>108</v>
      </c>
      <c r="D65" s="307" t="s">
        <v>64</v>
      </c>
      <c r="E65" s="160">
        <v>9672035.0299999993</v>
      </c>
      <c r="F65" s="160">
        <v>0</v>
      </c>
      <c r="G65" s="160">
        <v>0</v>
      </c>
      <c r="H65" s="308" t="s">
        <v>64</v>
      </c>
      <c r="I65" s="160">
        <v>9672035.0299999993</v>
      </c>
      <c r="J65" s="210">
        <v>41565</v>
      </c>
      <c r="K65" s="159">
        <v>295.27</v>
      </c>
      <c r="L65" s="164">
        <v>9000000</v>
      </c>
    </row>
    <row r="66" spans="1:12">
      <c r="A66" s="158">
        <v>63</v>
      </c>
      <c r="B66" s="307" t="s">
        <v>788</v>
      </c>
      <c r="C66" s="307" t="s">
        <v>789</v>
      </c>
      <c r="D66" s="307" t="s">
        <v>64</v>
      </c>
      <c r="E66" s="160">
        <v>275000</v>
      </c>
      <c r="F66" s="160">
        <v>0</v>
      </c>
      <c r="G66" s="160">
        <v>0</v>
      </c>
      <c r="H66" s="308" t="s">
        <v>64</v>
      </c>
      <c r="I66" s="160">
        <v>275000</v>
      </c>
      <c r="J66" s="168"/>
      <c r="K66" s="159"/>
      <c r="L66" s="164"/>
    </row>
    <row r="67" spans="1:12">
      <c r="A67" s="158">
        <v>64</v>
      </c>
      <c r="B67" s="307" t="s">
        <v>792</v>
      </c>
      <c r="C67" s="307" t="s">
        <v>793</v>
      </c>
      <c r="D67" s="307" t="s">
        <v>64</v>
      </c>
      <c r="E67" s="160">
        <v>17613458.469999999</v>
      </c>
      <c r="F67" s="160">
        <v>0</v>
      </c>
      <c r="G67" s="160">
        <v>0</v>
      </c>
      <c r="H67" s="308" t="s">
        <v>64</v>
      </c>
      <c r="I67" s="160">
        <v>17613458.469999999</v>
      </c>
      <c r="J67" s="211">
        <v>41211</v>
      </c>
      <c r="K67" s="159">
        <v>24.39</v>
      </c>
      <c r="L67" s="164">
        <v>17610000</v>
      </c>
    </row>
    <row r="68" spans="1:12">
      <c r="A68" s="158">
        <v>65</v>
      </c>
      <c r="B68" s="307" t="s">
        <v>143</v>
      </c>
      <c r="C68" s="307" t="s">
        <v>144</v>
      </c>
      <c r="D68" s="307" t="s">
        <v>64</v>
      </c>
      <c r="E68" s="160">
        <v>163196975.03</v>
      </c>
      <c r="F68" s="160">
        <v>0</v>
      </c>
      <c r="G68" s="160">
        <v>0</v>
      </c>
      <c r="H68" s="308" t="s">
        <v>64</v>
      </c>
      <c r="I68" s="160">
        <v>163196975.03</v>
      </c>
      <c r="J68" s="168"/>
      <c r="K68" s="159"/>
      <c r="L68" s="164">
        <v>152570000</v>
      </c>
    </row>
    <row r="69" spans="1:12" ht="14.25">
      <c r="A69" s="158">
        <v>66</v>
      </c>
      <c r="B69" s="307" t="s">
        <v>147</v>
      </c>
      <c r="C69" s="307" t="s">
        <v>148</v>
      </c>
      <c r="D69" s="307" t="s">
        <v>159</v>
      </c>
      <c r="E69" s="160">
        <v>0</v>
      </c>
      <c r="F69" s="160">
        <v>590071.4</v>
      </c>
      <c r="G69" s="160">
        <v>509810.4</v>
      </c>
      <c r="H69" s="308" t="s">
        <v>64</v>
      </c>
      <c r="I69" s="160">
        <v>80261</v>
      </c>
      <c r="J69" s="212" t="s">
        <v>865</v>
      </c>
      <c r="K69" s="159">
        <v>49</v>
      </c>
      <c r="L69" s="164">
        <v>34361</v>
      </c>
    </row>
    <row r="70" spans="1:12" ht="14.25">
      <c r="A70" s="158">
        <v>67</v>
      </c>
      <c r="B70" s="307" t="s">
        <v>149</v>
      </c>
      <c r="C70" s="307" t="s">
        <v>150</v>
      </c>
      <c r="D70" s="307" t="s">
        <v>671</v>
      </c>
      <c r="E70" s="160">
        <v>649461</v>
      </c>
      <c r="F70" s="160">
        <v>63135468.729999997</v>
      </c>
      <c r="G70" s="160">
        <v>13800</v>
      </c>
      <c r="H70" s="308" t="s">
        <v>64</v>
      </c>
      <c r="I70" s="160">
        <v>62472207.729999997</v>
      </c>
      <c r="J70" s="213" t="s">
        <v>866</v>
      </c>
      <c r="K70" s="159">
        <v>276.02</v>
      </c>
      <c r="L70" s="164">
        <v>136966033</v>
      </c>
    </row>
    <row r="71" spans="1:12" ht="24" customHeight="1">
      <c r="A71" s="158">
        <v>68</v>
      </c>
      <c r="B71" s="307" t="s">
        <v>155</v>
      </c>
      <c r="C71" s="307" t="s">
        <v>156</v>
      </c>
      <c r="D71" s="307" t="s">
        <v>159</v>
      </c>
      <c r="E71" s="160">
        <v>0</v>
      </c>
      <c r="F71" s="160">
        <v>42518252.57</v>
      </c>
      <c r="G71" s="160">
        <v>0</v>
      </c>
      <c r="H71" s="308" t="s">
        <v>64</v>
      </c>
      <c r="I71" s="160">
        <v>42518252.57</v>
      </c>
      <c r="J71" s="214" t="s">
        <v>865</v>
      </c>
      <c r="K71" s="159">
        <v>20</v>
      </c>
      <c r="L71" s="164">
        <v>14000000</v>
      </c>
    </row>
    <row r="72" spans="1:12">
      <c r="A72" s="158">
        <v>69</v>
      </c>
      <c r="B72" s="307" t="s">
        <v>157</v>
      </c>
      <c r="C72" s="307" t="s">
        <v>158</v>
      </c>
      <c r="D72" s="307" t="s">
        <v>64</v>
      </c>
      <c r="E72" s="160">
        <v>62672238.200000003</v>
      </c>
      <c r="F72" s="160">
        <v>0</v>
      </c>
      <c r="G72" s="160">
        <v>0</v>
      </c>
      <c r="H72" s="308" t="s">
        <v>64</v>
      </c>
      <c r="I72" s="160">
        <v>62672238.200000003</v>
      </c>
      <c r="J72" s="168"/>
      <c r="K72" s="159"/>
      <c r="L72" s="164"/>
    </row>
    <row r="73" spans="1:12">
      <c r="A73" s="158">
        <v>70</v>
      </c>
      <c r="B73" s="307" t="s">
        <v>160</v>
      </c>
      <c r="C73" s="307" t="s">
        <v>161</v>
      </c>
      <c r="D73" s="307" t="s">
        <v>64</v>
      </c>
      <c r="E73" s="160">
        <v>6564780</v>
      </c>
      <c r="F73" s="160">
        <v>0</v>
      </c>
      <c r="G73" s="160">
        <v>0</v>
      </c>
      <c r="H73" s="308" t="s">
        <v>64</v>
      </c>
      <c r="I73" s="160">
        <v>6564780</v>
      </c>
      <c r="J73" s="215">
        <v>41211</v>
      </c>
      <c r="K73" s="159">
        <v>9.57</v>
      </c>
      <c r="L73" s="164">
        <v>6250000</v>
      </c>
    </row>
    <row r="74" spans="1:12">
      <c r="A74" s="158">
        <v>71</v>
      </c>
      <c r="B74" s="307" t="s">
        <v>162</v>
      </c>
      <c r="C74" s="307" t="s">
        <v>163</v>
      </c>
      <c r="D74" s="307" t="s">
        <v>671</v>
      </c>
      <c r="E74" s="160">
        <v>285300</v>
      </c>
      <c r="F74" s="160">
        <v>0</v>
      </c>
      <c r="G74" s="160">
        <v>0</v>
      </c>
      <c r="H74" s="310" t="s">
        <v>64</v>
      </c>
      <c r="I74" s="194">
        <v>-285300</v>
      </c>
      <c r="J74" s="204"/>
      <c r="K74" s="159"/>
      <c r="L74" s="164"/>
    </row>
    <row r="75" spans="1:12">
      <c r="A75" s="158">
        <v>72</v>
      </c>
      <c r="B75" s="307" t="s">
        <v>794</v>
      </c>
      <c r="C75" s="307" t="s">
        <v>795</v>
      </c>
      <c r="D75" s="307" t="s">
        <v>64</v>
      </c>
      <c r="E75" s="160">
        <v>10476</v>
      </c>
      <c r="F75" s="160">
        <v>0</v>
      </c>
      <c r="G75" s="160">
        <v>0</v>
      </c>
      <c r="H75" s="308" t="s">
        <v>64</v>
      </c>
      <c r="I75" s="160">
        <v>10476</v>
      </c>
      <c r="J75" s="168"/>
      <c r="K75" s="159"/>
      <c r="L75" s="164"/>
    </row>
    <row r="76" spans="1:12">
      <c r="A76" s="158">
        <v>73</v>
      </c>
      <c r="B76" s="307" t="s">
        <v>164</v>
      </c>
      <c r="C76" s="307" t="s">
        <v>165</v>
      </c>
      <c r="D76" s="307" t="s">
        <v>64</v>
      </c>
      <c r="E76" s="160">
        <v>45519631.030000001</v>
      </c>
      <c r="F76" s="160">
        <v>99626</v>
      </c>
      <c r="G76" s="160">
        <v>0</v>
      </c>
      <c r="H76" s="308" t="s">
        <v>64</v>
      </c>
      <c r="I76" s="160">
        <v>45619257.030000001</v>
      </c>
      <c r="J76" s="216">
        <v>41844</v>
      </c>
      <c r="K76" s="159">
        <v>29.26</v>
      </c>
      <c r="L76" s="164">
        <v>52860719.43</v>
      </c>
    </row>
    <row r="77" spans="1:12">
      <c r="A77" s="158">
        <v>74</v>
      </c>
      <c r="B77" s="307" t="s">
        <v>172</v>
      </c>
      <c r="C77" s="307" t="s">
        <v>173</v>
      </c>
      <c r="D77" s="307" t="s">
        <v>64</v>
      </c>
      <c r="E77" s="160">
        <v>8020062.0199999996</v>
      </c>
      <c r="F77" s="160">
        <v>0</v>
      </c>
      <c r="G77" s="160">
        <v>0</v>
      </c>
      <c r="H77" s="308" t="s">
        <v>64</v>
      </c>
      <c r="I77" s="160">
        <v>8020062.0199999996</v>
      </c>
      <c r="J77" s="217">
        <v>41635</v>
      </c>
      <c r="K77" s="159">
        <v>42.42</v>
      </c>
      <c r="L77" s="164">
        <v>9000000</v>
      </c>
    </row>
    <row r="78" spans="1:12" ht="14.25">
      <c r="A78" s="158">
        <v>75</v>
      </c>
      <c r="B78" s="307" t="s">
        <v>174</v>
      </c>
      <c r="C78" s="307" t="s">
        <v>175</v>
      </c>
      <c r="D78" s="307" t="s">
        <v>64</v>
      </c>
      <c r="E78" s="160">
        <v>200</v>
      </c>
      <c r="F78" s="160">
        <v>271093663.72000003</v>
      </c>
      <c r="G78" s="160">
        <v>0</v>
      </c>
      <c r="H78" s="308" t="s">
        <v>64</v>
      </c>
      <c r="I78" s="160">
        <v>271093863.72000003</v>
      </c>
      <c r="J78" s="218" t="s">
        <v>867</v>
      </c>
      <c r="K78" s="159">
        <v>258.45</v>
      </c>
      <c r="L78" s="164">
        <v>15730000</v>
      </c>
    </row>
    <row r="79" spans="1:12" ht="17.25" customHeight="1">
      <c r="A79" s="158">
        <v>76</v>
      </c>
      <c r="B79" s="307" t="s">
        <v>184</v>
      </c>
      <c r="C79" s="307" t="s">
        <v>185</v>
      </c>
      <c r="D79" s="307" t="s">
        <v>64</v>
      </c>
      <c r="E79" s="160">
        <v>468737.05</v>
      </c>
      <c r="F79" s="160">
        <v>0</v>
      </c>
      <c r="G79" s="160">
        <v>0</v>
      </c>
      <c r="H79" s="308" t="s">
        <v>64</v>
      </c>
      <c r="I79" s="160">
        <v>468737.05</v>
      </c>
      <c r="J79" s="219">
        <v>41921</v>
      </c>
      <c r="K79" s="159">
        <v>9.0299999999999994</v>
      </c>
      <c r="L79" s="164"/>
    </row>
    <row r="80" spans="1:12">
      <c r="A80" s="158">
        <v>77</v>
      </c>
      <c r="B80" s="307" t="s">
        <v>202</v>
      </c>
      <c r="C80" s="307" t="s">
        <v>203</v>
      </c>
      <c r="D80" s="307" t="s">
        <v>64</v>
      </c>
      <c r="E80" s="160">
        <v>46501.13</v>
      </c>
      <c r="F80" s="160">
        <v>0</v>
      </c>
      <c r="G80" s="160">
        <v>0</v>
      </c>
      <c r="H80" s="308" t="s">
        <v>64</v>
      </c>
      <c r="I80" s="160">
        <v>46501.13</v>
      </c>
      <c r="J80" s="168"/>
      <c r="K80" s="159"/>
      <c r="L80" s="164"/>
    </row>
    <row r="81" spans="1:12" ht="14.25">
      <c r="A81" s="158">
        <v>78</v>
      </c>
      <c r="B81" s="307" t="s">
        <v>204</v>
      </c>
      <c r="C81" s="307" t="s">
        <v>205</v>
      </c>
      <c r="D81" s="307" t="s">
        <v>159</v>
      </c>
      <c r="E81" s="160">
        <v>0</v>
      </c>
      <c r="F81" s="160">
        <v>237779025.65000001</v>
      </c>
      <c r="G81" s="160">
        <v>0</v>
      </c>
      <c r="H81" s="308" t="s">
        <v>64</v>
      </c>
      <c r="I81" s="160">
        <v>237779025.65000001</v>
      </c>
      <c r="J81" s="220" t="s">
        <v>865</v>
      </c>
      <c r="K81" s="159">
        <v>346</v>
      </c>
      <c r="L81" s="164">
        <v>58800000</v>
      </c>
    </row>
    <row r="82" spans="1:12">
      <c r="A82" s="158">
        <v>79</v>
      </c>
      <c r="B82" s="307" t="s">
        <v>796</v>
      </c>
      <c r="C82" s="307" t="s">
        <v>797</v>
      </c>
      <c r="D82" s="307" t="s">
        <v>64</v>
      </c>
      <c r="E82" s="160">
        <v>15665331.640000001</v>
      </c>
      <c r="F82" s="160">
        <v>0</v>
      </c>
      <c r="G82" s="160">
        <v>0</v>
      </c>
      <c r="H82" s="308" t="s">
        <v>64</v>
      </c>
      <c r="I82" s="160">
        <v>15665331.640000001</v>
      </c>
      <c r="J82" s="221">
        <v>40501</v>
      </c>
      <c r="K82" s="159">
        <v>50.42</v>
      </c>
      <c r="L82" s="164"/>
    </row>
    <row r="83" spans="1:12" ht="16.5" customHeight="1">
      <c r="A83" s="158">
        <v>80</v>
      </c>
      <c r="B83" s="307" t="s">
        <v>798</v>
      </c>
      <c r="C83" s="307" t="s">
        <v>799</v>
      </c>
      <c r="D83" s="307" t="s">
        <v>64</v>
      </c>
      <c r="E83" s="160">
        <v>7466620.5</v>
      </c>
      <c r="F83" s="160">
        <v>0</v>
      </c>
      <c r="G83" s="160">
        <v>0</v>
      </c>
      <c r="H83" s="308" t="s">
        <v>64</v>
      </c>
      <c r="I83" s="160">
        <v>7466620.5</v>
      </c>
      <c r="J83" s="222">
        <v>40945</v>
      </c>
      <c r="K83" s="159">
        <v>20.63</v>
      </c>
      <c r="L83" s="164">
        <v>7461636.5</v>
      </c>
    </row>
    <row r="84" spans="1:12">
      <c r="A84" s="158">
        <v>81</v>
      </c>
      <c r="B84" s="307" t="s">
        <v>222</v>
      </c>
      <c r="C84" s="307" t="s">
        <v>223</v>
      </c>
      <c r="D84" s="307" t="s">
        <v>64</v>
      </c>
      <c r="E84" s="160">
        <v>67084841.259999998</v>
      </c>
      <c r="F84" s="160">
        <v>0</v>
      </c>
      <c r="G84" s="160">
        <v>0</v>
      </c>
      <c r="H84" s="308" t="s">
        <v>64</v>
      </c>
      <c r="I84" s="160">
        <v>67084841.259999998</v>
      </c>
      <c r="J84" s="223">
        <v>41141</v>
      </c>
      <c r="K84" s="159">
        <v>179.55</v>
      </c>
      <c r="L84" s="164">
        <v>67080113.880000003</v>
      </c>
    </row>
    <row r="85" spans="1:12">
      <c r="A85" s="158">
        <v>82</v>
      </c>
      <c r="B85" s="307" t="s">
        <v>228</v>
      </c>
      <c r="C85" s="307" t="s">
        <v>229</v>
      </c>
      <c r="D85" s="307" t="s">
        <v>64</v>
      </c>
      <c r="E85" s="160">
        <v>181680656.33000001</v>
      </c>
      <c r="F85" s="160">
        <v>493913</v>
      </c>
      <c r="G85" s="160">
        <v>0</v>
      </c>
      <c r="H85" s="308" t="s">
        <v>64</v>
      </c>
      <c r="I85" s="160">
        <v>182174569.33000001</v>
      </c>
      <c r="J85" s="224">
        <v>40903</v>
      </c>
      <c r="K85" s="664">
        <v>1076.9100000000001</v>
      </c>
      <c r="L85" s="164"/>
    </row>
    <row r="86" spans="1:12">
      <c r="A86" s="158">
        <v>84</v>
      </c>
      <c r="B86" s="307" t="s">
        <v>232</v>
      </c>
      <c r="C86" s="307" t="s">
        <v>233</v>
      </c>
      <c r="D86" s="307" t="s">
        <v>64</v>
      </c>
      <c r="E86" s="160">
        <v>165625</v>
      </c>
      <c r="F86" s="160">
        <v>0</v>
      </c>
      <c r="G86" s="160">
        <v>0</v>
      </c>
      <c r="H86" s="308" t="s">
        <v>64</v>
      </c>
      <c r="I86" s="160">
        <v>165625</v>
      </c>
      <c r="J86" s="225">
        <v>40903</v>
      </c>
      <c r="K86" s="664"/>
      <c r="L86" s="164"/>
    </row>
    <row r="87" spans="1:12">
      <c r="A87" s="158">
        <v>85</v>
      </c>
      <c r="B87" s="307" t="s">
        <v>800</v>
      </c>
      <c r="C87" s="307" t="s">
        <v>801</v>
      </c>
      <c r="D87" s="307" t="s">
        <v>64</v>
      </c>
      <c r="E87" s="160">
        <v>106024469.45</v>
      </c>
      <c r="F87" s="160">
        <v>6592</v>
      </c>
      <c r="G87" s="160">
        <v>0</v>
      </c>
      <c r="H87" s="308" t="s">
        <v>64</v>
      </c>
      <c r="I87" s="160">
        <v>106031061.45</v>
      </c>
      <c r="J87" s="226">
        <v>40903</v>
      </c>
      <c r="K87" s="664"/>
      <c r="L87" s="164"/>
    </row>
    <row r="88" spans="1:12">
      <c r="A88" s="158">
        <v>86</v>
      </c>
      <c r="B88" s="307" t="s">
        <v>802</v>
      </c>
      <c r="C88" s="307" t="s">
        <v>803</v>
      </c>
      <c r="D88" s="307" t="s">
        <v>64</v>
      </c>
      <c r="E88" s="160">
        <v>3623999</v>
      </c>
      <c r="F88" s="160">
        <v>0</v>
      </c>
      <c r="G88" s="160">
        <v>0</v>
      </c>
      <c r="H88" s="308" t="s">
        <v>64</v>
      </c>
      <c r="I88" s="160">
        <v>3623999</v>
      </c>
      <c r="J88" s="227">
        <v>40903</v>
      </c>
      <c r="K88" s="664"/>
      <c r="L88" s="164"/>
    </row>
    <row r="89" spans="1:12">
      <c r="A89" s="158">
        <v>87</v>
      </c>
      <c r="B89" s="307" t="s">
        <v>234</v>
      </c>
      <c r="C89" s="307" t="s">
        <v>235</v>
      </c>
      <c r="D89" s="307" t="s">
        <v>64</v>
      </c>
      <c r="E89" s="160">
        <v>62109</v>
      </c>
      <c r="F89" s="160">
        <v>657372</v>
      </c>
      <c r="G89" s="160">
        <v>0</v>
      </c>
      <c r="H89" s="308" t="s">
        <v>64</v>
      </c>
      <c r="I89" s="160">
        <v>719481</v>
      </c>
      <c r="J89" s="228">
        <v>40903</v>
      </c>
      <c r="K89" s="664"/>
      <c r="L89" s="164"/>
    </row>
    <row r="90" spans="1:12">
      <c r="A90" s="158">
        <v>83</v>
      </c>
      <c r="B90" s="307" t="s">
        <v>230</v>
      </c>
      <c r="C90" s="307" t="s">
        <v>231</v>
      </c>
      <c r="D90" s="307" t="s">
        <v>64</v>
      </c>
      <c r="E90" s="160">
        <v>249232990.88</v>
      </c>
      <c r="F90" s="160">
        <v>468147</v>
      </c>
      <c r="G90" s="160">
        <v>0</v>
      </c>
      <c r="H90" s="308" t="s">
        <v>64</v>
      </c>
      <c r="I90" s="160">
        <v>249701137.88</v>
      </c>
      <c r="J90" s="229">
        <v>41201</v>
      </c>
      <c r="K90" s="159">
        <v>484.41</v>
      </c>
      <c r="L90" s="164">
        <v>272530076.5</v>
      </c>
    </row>
    <row r="91" spans="1:12" ht="14.25">
      <c r="A91" s="158">
        <v>88</v>
      </c>
      <c r="B91" s="307" t="s">
        <v>804</v>
      </c>
      <c r="C91" s="307" t="s">
        <v>805</v>
      </c>
      <c r="D91" s="307" t="s">
        <v>159</v>
      </c>
      <c r="E91" s="160">
        <v>0</v>
      </c>
      <c r="F91" s="160">
        <v>2834497.95</v>
      </c>
      <c r="G91" s="160">
        <v>0</v>
      </c>
      <c r="H91" s="308" t="s">
        <v>64</v>
      </c>
      <c r="I91" s="160">
        <v>2834497.95</v>
      </c>
      <c r="J91" s="208" t="s">
        <v>868</v>
      </c>
      <c r="K91" s="159">
        <v>11.68</v>
      </c>
      <c r="L91" s="164"/>
    </row>
    <row r="92" spans="1:12">
      <c r="A92" s="158">
        <v>89</v>
      </c>
      <c r="B92" s="307" t="s">
        <v>268</v>
      </c>
      <c r="C92" s="307" t="s">
        <v>269</v>
      </c>
      <c r="D92" s="307" t="s">
        <v>64</v>
      </c>
      <c r="E92" s="160">
        <v>2000</v>
      </c>
      <c r="F92" s="160">
        <v>0</v>
      </c>
      <c r="G92" s="160">
        <v>0</v>
      </c>
      <c r="H92" s="308" t="s">
        <v>64</v>
      </c>
      <c r="I92" s="160">
        <v>2000</v>
      </c>
      <c r="J92" s="168"/>
      <c r="K92" s="159"/>
      <c r="L92" s="164"/>
    </row>
    <row r="93" spans="1:12">
      <c r="A93" s="158">
        <v>90</v>
      </c>
      <c r="B93" s="307" t="s">
        <v>806</v>
      </c>
      <c r="C93" s="307" t="s">
        <v>807</v>
      </c>
      <c r="D93" s="307" t="s">
        <v>64</v>
      </c>
      <c r="E93" s="160">
        <v>258686.8</v>
      </c>
      <c r="F93" s="160">
        <v>5000</v>
      </c>
      <c r="G93" s="160">
        <v>0</v>
      </c>
      <c r="H93" s="308" t="s">
        <v>64</v>
      </c>
      <c r="I93" s="160">
        <v>263686.8</v>
      </c>
      <c r="J93" s="230">
        <v>40189</v>
      </c>
      <c r="K93" s="159">
        <v>1.7789999999999999</v>
      </c>
      <c r="L93" s="164"/>
    </row>
    <row r="94" spans="1:12">
      <c r="A94" s="158">
        <v>91</v>
      </c>
      <c r="B94" s="307" t="s">
        <v>288</v>
      </c>
      <c r="C94" s="307" t="s">
        <v>289</v>
      </c>
      <c r="D94" s="307" t="s">
        <v>64</v>
      </c>
      <c r="E94" s="160">
        <v>18300</v>
      </c>
      <c r="F94" s="160">
        <v>0</v>
      </c>
      <c r="G94" s="160">
        <v>0</v>
      </c>
      <c r="H94" s="308" t="s">
        <v>64</v>
      </c>
      <c r="I94" s="160">
        <v>18300</v>
      </c>
      <c r="J94" s="168"/>
      <c r="K94" s="159"/>
      <c r="L94" s="164"/>
    </row>
    <row r="95" spans="1:12">
      <c r="A95" s="158">
        <v>92</v>
      </c>
      <c r="B95" s="307" t="s">
        <v>808</v>
      </c>
      <c r="C95" s="307" t="s">
        <v>809</v>
      </c>
      <c r="D95" s="307" t="s">
        <v>64</v>
      </c>
      <c r="E95" s="160">
        <v>10926155.27</v>
      </c>
      <c r="F95" s="160">
        <v>0</v>
      </c>
      <c r="G95" s="160">
        <v>0</v>
      </c>
      <c r="H95" s="308" t="s">
        <v>64</v>
      </c>
      <c r="I95" s="160">
        <v>10926155.27</v>
      </c>
      <c r="J95" s="231">
        <v>41274</v>
      </c>
      <c r="K95" s="159">
        <v>18.73</v>
      </c>
      <c r="L95" s="164">
        <v>10920000</v>
      </c>
    </row>
    <row r="96" spans="1:12">
      <c r="A96" s="158">
        <v>93</v>
      </c>
      <c r="B96" s="307" t="s">
        <v>810</v>
      </c>
      <c r="C96" s="307" t="s">
        <v>811</v>
      </c>
      <c r="D96" s="307" t="s">
        <v>64</v>
      </c>
      <c r="E96" s="160">
        <v>26684447.239999998</v>
      </c>
      <c r="F96" s="160">
        <v>0</v>
      </c>
      <c r="G96" s="160">
        <v>0</v>
      </c>
      <c r="H96" s="308" t="s">
        <v>64</v>
      </c>
      <c r="I96" s="160">
        <v>26684447.239999998</v>
      </c>
      <c r="J96" s="232">
        <v>41141</v>
      </c>
      <c r="K96" s="159">
        <v>46.4</v>
      </c>
      <c r="L96" s="164">
        <v>26472700</v>
      </c>
    </row>
    <row r="97" spans="1:12">
      <c r="A97" s="158">
        <v>94</v>
      </c>
      <c r="B97" s="307" t="s">
        <v>290</v>
      </c>
      <c r="C97" s="307" t="s">
        <v>291</v>
      </c>
      <c r="D97" s="307" t="s">
        <v>64</v>
      </c>
      <c r="E97" s="160">
        <v>41378</v>
      </c>
      <c r="F97" s="160">
        <v>0</v>
      </c>
      <c r="G97" s="160">
        <v>0</v>
      </c>
      <c r="H97" s="308" t="s">
        <v>64</v>
      </c>
      <c r="I97" s="160">
        <v>41378</v>
      </c>
      <c r="J97" s="168"/>
      <c r="K97" s="159"/>
      <c r="L97" s="164"/>
    </row>
    <row r="98" spans="1:12">
      <c r="A98" s="158">
        <v>95</v>
      </c>
      <c r="B98" s="307" t="s">
        <v>812</v>
      </c>
      <c r="C98" s="307" t="s">
        <v>813</v>
      </c>
      <c r="D98" s="307" t="s">
        <v>64</v>
      </c>
      <c r="E98" s="160">
        <v>9637008.1799999997</v>
      </c>
      <c r="F98" s="160">
        <v>0</v>
      </c>
      <c r="G98" s="160">
        <v>0</v>
      </c>
      <c r="H98" s="308" t="s">
        <v>64</v>
      </c>
      <c r="I98" s="160">
        <v>9637008.1799999997</v>
      </c>
      <c r="J98" s="233">
        <v>41141</v>
      </c>
      <c r="K98" s="159">
        <v>20.297699999999999</v>
      </c>
      <c r="L98" s="164">
        <v>10780000</v>
      </c>
    </row>
    <row r="99" spans="1:12">
      <c r="A99" s="158">
        <v>96</v>
      </c>
      <c r="B99" s="307" t="s">
        <v>814</v>
      </c>
      <c r="C99" s="307" t="s">
        <v>815</v>
      </c>
      <c r="D99" s="307" t="s">
        <v>64</v>
      </c>
      <c r="E99" s="160">
        <v>5077810</v>
      </c>
      <c r="F99" s="160">
        <v>0</v>
      </c>
      <c r="G99" s="160">
        <v>0</v>
      </c>
      <c r="H99" s="308" t="s">
        <v>64</v>
      </c>
      <c r="I99" s="160">
        <v>5077810</v>
      </c>
      <c r="J99" s="234">
        <v>40543</v>
      </c>
      <c r="K99" s="159">
        <v>188.37899999999999</v>
      </c>
      <c r="L99" s="164"/>
    </row>
    <row r="100" spans="1:12">
      <c r="A100" s="158">
        <v>97</v>
      </c>
      <c r="B100" s="307" t="s">
        <v>816</v>
      </c>
      <c r="C100" s="307" t="s">
        <v>817</v>
      </c>
      <c r="D100" s="307" t="s">
        <v>64</v>
      </c>
      <c r="E100" s="160">
        <v>10000</v>
      </c>
      <c r="F100" s="160">
        <v>0</v>
      </c>
      <c r="G100" s="160">
        <v>0</v>
      </c>
      <c r="H100" s="308" t="s">
        <v>64</v>
      </c>
      <c r="I100" s="160">
        <v>10000</v>
      </c>
      <c r="J100" s="235">
        <v>39198</v>
      </c>
      <c r="K100" s="159">
        <v>80.159000000000006</v>
      </c>
      <c r="L100" s="164"/>
    </row>
    <row r="101" spans="1:12">
      <c r="A101" s="158">
        <v>98</v>
      </c>
      <c r="B101" s="307" t="s">
        <v>296</v>
      </c>
      <c r="C101" s="307" t="s">
        <v>297</v>
      </c>
      <c r="D101" s="307" t="s">
        <v>64</v>
      </c>
      <c r="E101" s="160">
        <v>5960787.4000000004</v>
      </c>
      <c r="F101" s="160">
        <v>0</v>
      </c>
      <c r="G101" s="160">
        <v>0</v>
      </c>
      <c r="H101" s="308" t="s">
        <v>64</v>
      </c>
      <c r="I101" s="160">
        <v>5960787.4000000004</v>
      </c>
      <c r="J101" s="236">
        <v>41141</v>
      </c>
      <c r="K101" s="159">
        <v>18.939599999999999</v>
      </c>
      <c r="L101" s="164">
        <v>5953069.4000000004</v>
      </c>
    </row>
    <row r="102" spans="1:12">
      <c r="A102" s="158">
        <v>99</v>
      </c>
      <c r="B102" s="307" t="s">
        <v>818</v>
      </c>
      <c r="C102" s="307" t="s">
        <v>819</v>
      </c>
      <c r="D102" s="307" t="s">
        <v>64</v>
      </c>
      <c r="E102" s="160">
        <v>34110652.210000001</v>
      </c>
      <c r="F102" s="160">
        <v>0</v>
      </c>
      <c r="G102" s="160">
        <v>0</v>
      </c>
      <c r="H102" s="308" t="s">
        <v>64</v>
      </c>
      <c r="I102" s="160">
        <v>34110652.210000001</v>
      </c>
      <c r="J102" s="237">
        <v>41838</v>
      </c>
      <c r="K102" s="159">
        <v>47.86</v>
      </c>
      <c r="L102" s="164">
        <v>35007747.210000001</v>
      </c>
    </row>
    <row r="103" spans="1:12">
      <c r="A103" s="158">
        <v>100</v>
      </c>
      <c r="B103" s="307" t="s">
        <v>820</v>
      </c>
      <c r="C103" s="307" t="s">
        <v>821</v>
      </c>
      <c r="D103" s="307" t="s">
        <v>64</v>
      </c>
      <c r="E103" s="160">
        <v>2573507</v>
      </c>
      <c r="F103" s="160">
        <v>-254781.5</v>
      </c>
      <c r="G103" s="160">
        <v>2314525.5</v>
      </c>
      <c r="H103" s="308" t="s">
        <v>64</v>
      </c>
      <c r="I103" s="160">
        <v>4200</v>
      </c>
      <c r="J103" s="238">
        <v>36755</v>
      </c>
      <c r="K103" s="159">
        <v>7.02</v>
      </c>
      <c r="L103" s="164"/>
    </row>
    <row r="104" spans="1:12">
      <c r="A104" s="158">
        <v>101</v>
      </c>
      <c r="B104" s="307" t="s">
        <v>318</v>
      </c>
      <c r="C104" s="307" t="s">
        <v>319</v>
      </c>
      <c r="D104" s="307" t="s">
        <v>64</v>
      </c>
      <c r="E104" s="160">
        <v>11075085.289999999</v>
      </c>
      <c r="F104" s="160">
        <v>0</v>
      </c>
      <c r="G104" s="160">
        <v>0</v>
      </c>
      <c r="H104" s="308" t="s">
        <v>64</v>
      </c>
      <c r="I104" s="160">
        <v>11075085.289999999</v>
      </c>
      <c r="J104" s="239">
        <v>41274</v>
      </c>
      <c r="K104" s="159">
        <v>121.16</v>
      </c>
      <c r="L104" s="164">
        <v>81100000</v>
      </c>
    </row>
    <row r="105" spans="1:12">
      <c r="A105" s="158">
        <v>102</v>
      </c>
      <c r="B105" s="307" t="s">
        <v>320</v>
      </c>
      <c r="C105" s="307" t="s">
        <v>321</v>
      </c>
      <c r="D105" s="307" t="s">
        <v>64</v>
      </c>
      <c r="E105" s="160">
        <v>3622034</v>
      </c>
      <c r="F105" s="160">
        <v>0</v>
      </c>
      <c r="G105" s="160">
        <v>0</v>
      </c>
      <c r="H105" s="308" t="s">
        <v>64</v>
      </c>
      <c r="I105" s="160">
        <v>3622034</v>
      </c>
      <c r="J105" s="240">
        <v>40945</v>
      </c>
      <c r="K105" s="159">
        <v>21.76</v>
      </c>
      <c r="L105" s="164">
        <v>3862036</v>
      </c>
    </row>
    <row r="106" spans="1:12">
      <c r="A106" s="158">
        <v>103</v>
      </c>
      <c r="B106" s="307" t="s">
        <v>822</v>
      </c>
      <c r="C106" s="307" t="s">
        <v>823</v>
      </c>
      <c r="D106" s="307" t="s">
        <v>64</v>
      </c>
      <c r="E106" s="160">
        <v>8225277.5300000003</v>
      </c>
      <c r="F106" s="160">
        <v>0</v>
      </c>
      <c r="G106" s="160">
        <v>0</v>
      </c>
      <c r="H106" s="308" t="s">
        <v>64</v>
      </c>
      <c r="I106" s="160">
        <v>8225277.5300000003</v>
      </c>
      <c r="J106" s="241">
        <v>41389</v>
      </c>
      <c r="K106" s="159">
        <v>51.151899999999998</v>
      </c>
      <c r="L106" s="164">
        <v>8220000</v>
      </c>
    </row>
    <row r="107" spans="1:12">
      <c r="A107" s="158">
        <v>104</v>
      </c>
      <c r="B107" s="307" t="s">
        <v>322</v>
      </c>
      <c r="C107" s="307" t="s">
        <v>323</v>
      </c>
      <c r="D107" s="307" t="s">
        <v>64</v>
      </c>
      <c r="E107" s="160">
        <v>4884647.32</v>
      </c>
      <c r="F107" s="160">
        <v>0</v>
      </c>
      <c r="G107" s="160">
        <v>0</v>
      </c>
      <c r="H107" s="308" t="s">
        <v>64</v>
      </c>
      <c r="I107" s="160">
        <v>4884647.32</v>
      </c>
      <c r="J107" s="242">
        <v>41635</v>
      </c>
      <c r="K107" s="159">
        <v>14.44</v>
      </c>
      <c r="L107" s="164">
        <v>4500000</v>
      </c>
    </row>
    <row r="108" spans="1:12">
      <c r="A108" s="158">
        <v>105</v>
      </c>
      <c r="B108" s="307" t="s">
        <v>330</v>
      </c>
      <c r="C108" s="307" t="s">
        <v>331</v>
      </c>
      <c r="D108" s="307" t="s">
        <v>64</v>
      </c>
      <c r="E108" s="160">
        <v>4304778.8</v>
      </c>
      <c r="F108" s="160">
        <v>86442</v>
      </c>
      <c r="G108" s="160">
        <v>0</v>
      </c>
      <c r="H108" s="308" t="s">
        <v>64</v>
      </c>
      <c r="I108" s="160">
        <v>4391220.8</v>
      </c>
      <c r="J108" s="243">
        <v>41141</v>
      </c>
      <c r="K108" s="159">
        <v>20.297699999999999</v>
      </c>
      <c r="L108" s="164">
        <v>4172016.8</v>
      </c>
    </row>
    <row r="109" spans="1:12">
      <c r="A109" s="158">
        <v>106</v>
      </c>
      <c r="B109" s="307" t="s">
        <v>824</v>
      </c>
      <c r="C109" s="307" t="s">
        <v>825</v>
      </c>
      <c r="D109" s="307" t="s">
        <v>64</v>
      </c>
      <c r="E109" s="160">
        <v>73200</v>
      </c>
      <c r="F109" s="160">
        <v>0</v>
      </c>
      <c r="G109" s="160">
        <v>0</v>
      </c>
      <c r="H109" s="308" t="s">
        <v>64</v>
      </c>
      <c r="I109" s="160">
        <v>73200</v>
      </c>
      <c r="J109" s="244">
        <v>40014</v>
      </c>
      <c r="K109" s="159">
        <v>189</v>
      </c>
      <c r="L109" s="164"/>
    </row>
    <row r="110" spans="1:12">
      <c r="A110" s="158">
        <v>107</v>
      </c>
      <c r="B110" s="307" t="s">
        <v>334</v>
      </c>
      <c r="C110" s="307" t="s">
        <v>335</v>
      </c>
      <c r="D110" s="307" t="s">
        <v>64</v>
      </c>
      <c r="E110" s="160">
        <v>4102507.81</v>
      </c>
      <c r="F110" s="160">
        <v>0</v>
      </c>
      <c r="G110" s="160">
        <v>0</v>
      </c>
      <c r="H110" s="308" t="s">
        <v>64</v>
      </c>
      <c r="I110" s="160">
        <v>4102507.81</v>
      </c>
      <c r="J110" s="245">
        <v>40945</v>
      </c>
      <c r="K110" s="159">
        <v>23.2</v>
      </c>
      <c r="L110" s="164">
        <v>4094263.05</v>
      </c>
    </row>
    <row r="111" spans="1:12">
      <c r="A111" s="158">
        <v>108</v>
      </c>
      <c r="B111" s="307" t="s">
        <v>826</v>
      </c>
      <c r="C111" s="307" t="s">
        <v>827</v>
      </c>
      <c r="D111" s="307" t="s">
        <v>64</v>
      </c>
      <c r="E111" s="160">
        <v>3722472</v>
      </c>
      <c r="F111" s="160">
        <v>0</v>
      </c>
      <c r="G111" s="160">
        <v>0</v>
      </c>
      <c r="H111" s="308" t="s">
        <v>64</v>
      </c>
      <c r="I111" s="160">
        <v>3722472</v>
      </c>
      <c r="J111" s="168"/>
      <c r="K111" s="159"/>
      <c r="L111" s="164"/>
    </row>
    <row r="112" spans="1:12">
      <c r="A112" s="158">
        <v>109</v>
      </c>
      <c r="B112" s="307" t="s">
        <v>828</v>
      </c>
      <c r="C112" s="307" t="s">
        <v>829</v>
      </c>
      <c r="D112" s="307" t="s">
        <v>64</v>
      </c>
      <c r="E112" s="160">
        <v>7918292.8399999999</v>
      </c>
      <c r="F112" s="160">
        <v>0</v>
      </c>
      <c r="G112" s="160">
        <v>0</v>
      </c>
      <c r="H112" s="308" t="s">
        <v>64</v>
      </c>
      <c r="I112" s="160">
        <v>7918292.8399999999</v>
      </c>
      <c r="J112" s="168"/>
      <c r="K112" s="159"/>
      <c r="L112" s="164"/>
    </row>
    <row r="113" spans="1:12">
      <c r="A113" s="158">
        <v>110</v>
      </c>
      <c r="B113" s="307" t="s">
        <v>830</v>
      </c>
      <c r="C113" s="307" t="s">
        <v>831</v>
      </c>
      <c r="D113" s="307" t="s">
        <v>64</v>
      </c>
      <c r="E113" s="160">
        <v>6411149</v>
      </c>
      <c r="F113" s="160">
        <v>0</v>
      </c>
      <c r="G113" s="160">
        <v>0</v>
      </c>
      <c r="H113" s="308" t="s">
        <v>64</v>
      </c>
      <c r="I113" s="160">
        <v>6411149</v>
      </c>
      <c r="J113" s="168"/>
      <c r="K113" s="159"/>
      <c r="L113" s="164"/>
    </row>
    <row r="114" spans="1:12">
      <c r="A114" s="158">
        <v>111</v>
      </c>
      <c r="B114" s="307" t="s">
        <v>354</v>
      </c>
      <c r="C114" s="307" t="s">
        <v>355</v>
      </c>
      <c r="D114" s="307" t="s">
        <v>64</v>
      </c>
      <c r="E114" s="160">
        <v>1498447</v>
      </c>
      <c r="F114" s="160">
        <v>0</v>
      </c>
      <c r="G114" s="160">
        <v>0</v>
      </c>
      <c r="H114" s="308" t="s">
        <v>64</v>
      </c>
      <c r="I114" s="160">
        <v>1498447</v>
      </c>
      <c r="J114" s="246">
        <v>41389</v>
      </c>
      <c r="K114" s="159">
        <v>4.7058999999999997</v>
      </c>
      <c r="L114" s="164">
        <v>1770000</v>
      </c>
    </row>
    <row r="115" spans="1:12">
      <c r="A115" s="158">
        <v>112</v>
      </c>
      <c r="B115" s="307" t="s">
        <v>832</v>
      </c>
      <c r="C115" s="307" t="s">
        <v>833</v>
      </c>
      <c r="D115" s="307" t="s">
        <v>64</v>
      </c>
      <c r="E115" s="160">
        <v>5968840.5</v>
      </c>
      <c r="F115" s="160">
        <v>0</v>
      </c>
      <c r="G115" s="160">
        <v>0</v>
      </c>
      <c r="H115" s="308" t="s">
        <v>64</v>
      </c>
      <c r="I115" s="160">
        <v>5968840.5</v>
      </c>
      <c r="J115" s="247">
        <v>41181</v>
      </c>
      <c r="K115" s="159">
        <v>5.0999999999999996</v>
      </c>
      <c r="L115" s="164">
        <v>5278840.5</v>
      </c>
    </row>
    <row r="116" spans="1:12" ht="14.25">
      <c r="A116" s="158">
        <v>113</v>
      </c>
      <c r="B116" s="307" t="s">
        <v>360</v>
      </c>
      <c r="C116" s="307" t="s">
        <v>361</v>
      </c>
      <c r="D116" s="307" t="s">
        <v>64</v>
      </c>
      <c r="E116" s="160">
        <v>11170</v>
      </c>
      <c r="F116" s="160">
        <v>0</v>
      </c>
      <c r="G116" s="160">
        <v>0</v>
      </c>
      <c r="H116" s="308" t="s">
        <v>64</v>
      </c>
      <c r="I116" s="160">
        <v>11170</v>
      </c>
      <c r="J116" s="248" t="s">
        <v>869</v>
      </c>
      <c r="K116" s="159">
        <v>5.6254999999999997</v>
      </c>
      <c r="L116" s="164">
        <v>1500000</v>
      </c>
    </row>
    <row r="117" spans="1:12">
      <c r="A117" s="158">
        <v>114</v>
      </c>
      <c r="B117" s="307" t="s">
        <v>366</v>
      </c>
      <c r="C117" s="307" t="s">
        <v>367</v>
      </c>
      <c r="D117" s="307" t="s">
        <v>64</v>
      </c>
      <c r="E117" s="160">
        <v>13741218.5</v>
      </c>
      <c r="F117" s="160">
        <v>5000</v>
      </c>
      <c r="G117" s="160">
        <v>0</v>
      </c>
      <c r="H117" s="308" t="s">
        <v>64</v>
      </c>
      <c r="I117" s="160">
        <v>13746218.5</v>
      </c>
      <c r="J117" s="249">
        <v>41546</v>
      </c>
      <c r="K117" s="159">
        <v>22.982800000000001</v>
      </c>
      <c r="L117" s="164">
        <v>22500000</v>
      </c>
    </row>
    <row r="118" spans="1:12">
      <c r="A118" s="158">
        <v>115</v>
      </c>
      <c r="B118" s="307" t="s">
        <v>374</v>
      </c>
      <c r="C118" s="307" t="s">
        <v>375</v>
      </c>
      <c r="D118" s="307" t="s">
        <v>64</v>
      </c>
      <c r="E118" s="160">
        <v>83790</v>
      </c>
      <c r="F118" s="160">
        <v>0</v>
      </c>
      <c r="G118" s="160">
        <v>0</v>
      </c>
      <c r="H118" s="308" t="s">
        <v>64</v>
      </c>
      <c r="I118" s="160">
        <v>83790</v>
      </c>
      <c r="J118" s="168"/>
      <c r="K118" s="159"/>
      <c r="L118" s="164">
        <v>50000000</v>
      </c>
    </row>
    <row r="119" spans="1:12" ht="14.25">
      <c r="A119" s="158"/>
      <c r="B119" s="309" t="s">
        <v>378</v>
      </c>
      <c r="C119" s="309" t="s">
        <v>379</v>
      </c>
      <c r="D119" s="159"/>
      <c r="E119" s="160"/>
      <c r="F119" s="160"/>
      <c r="G119" s="160"/>
      <c r="H119" s="160"/>
      <c r="I119" s="160"/>
      <c r="J119" s="250" t="s">
        <v>870</v>
      </c>
      <c r="K119" s="159">
        <v>231.21619999999999</v>
      </c>
      <c r="L119" s="209" t="e">
        <f>'[2]3－财政返还成本项目－清理'!I39</f>
        <v>#REF!</v>
      </c>
    </row>
    <row r="120" spans="1:12">
      <c r="A120" s="158">
        <v>116</v>
      </c>
      <c r="B120" s="307" t="s">
        <v>376</v>
      </c>
      <c r="C120" s="307" t="s">
        <v>377</v>
      </c>
      <c r="D120" s="307" t="s">
        <v>64</v>
      </c>
      <c r="E120" s="160">
        <v>15165540.92</v>
      </c>
      <c r="F120" s="160">
        <v>0</v>
      </c>
      <c r="G120" s="160">
        <v>0</v>
      </c>
      <c r="H120" s="308" t="s">
        <v>64</v>
      </c>
      <c r="I120" s="160">
        <v>15165540.92</v>
      </c>
      <c r="J120" s="251">
        <v>41635</v>
      </c>
      <c r="K120" s="159">
        <v>72.885000000000005</v>
      </c>
      <c r="L120" s="164">
        <v>15420000</v>
      </c>
    </row>
    <row r="121" spans="1:12">
      <c r="A121" s="158">
        <v>117</v>
      </c>
      <c r="B121" s="307" t="s">
        <v>386</v>
      </c>
      <c r="C121" s="307" t="s">
        <v>387</v>
      </c>
      <c r="D121" s="307" t="s">
        <v>64</v>
      </c>
      <c r="E121" s="160">
        <v>18075735.25</v>
      </c>
      <c r="F121" s="160">
        <v>0</v>
      </c>
      <c r="G121" s="160">
        <v>0</v>
      </c>
      <c r="H121" s="308" t="s">
        <v>64</v>
      </c>
      <c r="I121" s="160">
        <v>18075735.25</v>
      </c>
      <c r="J121" s="252">
        <v>41921</v>
      </c>
      <c r="K121" s="159">
        <v>45.101599999999998</v>
      </c>
      <c r="L121" s="164">
        <v>20000000</v>
      </c>
    </row>
    <row r="122" spans="1:12">
      <c r="A122" s="158">
        <v>118</v>
      </c>
      <c r="B122" s="307" t="s">
        <v>390</v>
      </c>
      <c r="C122" s="307" t="s">
        <v>391</v>
      </c>
      <c r="D122" s="307" t="s">
        <v>64</v>
      </c>
      <c r="E122" s="160">
        <v>1394949.87</v>
      </c>
      <c r="F122" s="160">
        <v>324522</v>
      </c>
      <c r="G122" s="160">
        <v>0</v>
      </c>
      <c r="H122" s="308" t="s">
        <v>64</v>
      </c>
      <c r="I122" s="160">
        <v>1719471.87</v>
      </c>
      <c r="J122" s="253">
        <v>41939</v>
      </c>
      <c r="K122" s="159">
        <v>3.0869</v>
      </c>
      <c r="L122" s="164">
        <v>2460000</v>
      </c>
    </row>
    <row r="123" spans="1:12">
      <c r="A123" s="158">
        <v>119</v>
      </c>
      <c r="B123" s="307" t="s">
        <v>394</v>
      </c>
      <c r="C123" s="307" t="s">
        <v>395</v>
      </c>
      <c r="D123" s="307" t="s">
        <v>64</v>
      </c>
      <c r="E123" s="160">
        <v>350380.32</v>
      </c>
      <c r="F123" s="160">
        <v>0</v>
      </c>
      <c r="G123" s="160">
        <v>0</v>
      </c>
      <c r="H123" s="308" t="s">
        <v>64</v>
      </c>
      <c r="I123" s="160">
        <v>350380.32</v>
      </c>
      <c r="J123" s="168"/>
      <c r="K123" s="159"/>
      <c r="L123" s="164">
        <v>350000</v>
      </c>
    </row>
    <row r="124" spans="1:12" ht="14.25">
      <c r="A124" s="158">
        <v>120</v>
      </c>
      <c r="B124" s="307" t="s">
        <v>838</v>
      </c>
      <c r="C124" s="307" t="s">
        <v>839</v>
      </c>
      <c r="D124" s="307" t="s">
        <v>159</v>
      </c>
      <c r="E124" s="160">
        <v>0</v>
      </c>
      <c r="F124" s="160">
        <v>665601.6</v>
      </c>
      <c r="G124" s="160">
        <v>0</v>
      </c>
      <c r="H124" s="308" t="s">
        <v>64</v>
      </c>
      <c r="I124" s="160">
        <v>665601.6</v>
      </c>
      <c r="J124" s="254" t="s">
        <v>871</v>
      </c>
      <c r="K124" s="159">
        <v>5.9226000000000001</v>
      </c>
      <c r="L124" s="164">
        <v>660000</v>
      </c>
    </row>
    <row r="125" spans="1:12" ht="14.25">
      <c r="A125" s="158">
        <v>121</v>
      </c>
      <c r="B125" s="307" t="s">
        <v>414</v>
      </c>
      <c r="C125" s="307" t="s">
        <v>415</v>
      </c>
      <c r="D125" s="307" t="s">
        <v>159</v>
      </c>
      <c r="E125" s="160">
        <v>0</v>
      </c>
      <c r="F125" s="160">
        <v>17487841.780000001</v>
      </c>
      <c r="G125" s="160">
        <v>0</v>
      </c>
      <c r="H125" s="308" t="s">
        <v>64</v>
      </c>
      <c r="I125" s="160">
        <v>17487841.780000001</v>
      </c>
      <c r="J125" s="255" t="s">
        <v>867</v>
      </c>
      <c r="K125" s="159">
        <v>258.45299999999997</v>
      </c>
      <c r="L125" s="164">
        <v>221990000</v>
      </c>
    </row>
    <row r="126" spans="1:12">
      <c r="A126" s="158">
        <v>122</v>
      </c>
      <c r="B126" s="307" t="s">
        <v>428</v>
      </c>
      <c r="C126" s="307" t="s">
        <v>429</v>
      </c>
      <c r="D126" s="307" t="s">
        <v>64</v>
      </c>
      <c r="E126" s="160">
        <v>289027.90000000002</v>
      </c>
      <c r="F126" s="160">
        <v>0</v>
      </c>
      <c r="G126" s="160">
        <v>0</v>
      </c>
      <c r="H126" s="308" t="s">
        <v>64</v>
      </c>
      <c r="I126" s="160">
        <v>289027.90000000002</v>
      </c>
      <c r="J126" s="168"/>
      <c r="K126" s="159"/>
      <c r="L126" s="164"/>
    </row>
    <row r="127" spans="1:12" ht="14.25">
      <c r="A127" s="158">
        <v>123</v>
      </c>
      <c r="B127" s="307" t="s">
        <v>444</v>
      </c>
      <c r="C127" s="307" t="s">
        <v>445</v>
      </c>
      <c r="D127" s="307" t="s">
        <v>159</v>
      </c>
      <c r="E127" s="160">
        <v>0</v>
      </c>
      <c r="F127" s="160">
        <v>2456394.85</v>
      </c>
      <c r="G127" s="160">
        <v>0</v>
      </c>
      <c r="H127" s="308" t="s">
        <v>64</v>
      </c>
      <c r="I127" s="160">
        <v>2456394.85</v>
      </c>
      <c r="J127" s="256" t="s">
        <v>872</v>
      </c>
      <c r="K127" s="159">
        <v>12.08</v>
      </c>
      <c r="L127" s="164">
        <v>2680000</v>
      </c>
    </row>
    <row r="128" spans="1:12" ht="21" customHeight="1">
      <c r="A128" s="158">
        <v>124</v>
      </c>
      <c r="B128" s="307" t="s">
        <v>450</v>
      </c>
      <c r="C128" s="307" t="s">
        <v>451</v>
      </c>
      <c r="D128" s="307" t="s">
        <v>159</v>
      </c>
      <c r="E128" s="160">
        <v>0</v>
      </c>
      <c r="F128" s="160">
        <v>149029801.22</v>
      </c>
      <c r="G128" s="160">
        <v>0</v>
      </c>
      <c r="H128" s="308" t="s">
        <v>64</v>
      </c>
      <c r="I128" s="160">
        <v>149029801.22</v>
      </c>
      <c r="J128" s="168"/>
      <c r="K128" s="159">
        <v>182.34299999999999</v>
      </c>
      <c r="L128" s="164">
        <v>166874698.55000001</v>
      </c>
    </row>
    <row r="129" spans="1:12" ht="16.5" customHeight="1">
      <c r="A129" s="158">
        <v>125</v>
      </c>
      <c r="B129" s="307" t="s">
        <v>842</v>
      </c>
      <c r="C129" s="307" t="s">
        <v>843</v>
      </c>
      <c r="D129" s="307" t="s">
        <v>159</v>
      </c>
      <c r="E129" s="160">
        <v>0</v>
      </c>
      <c r="F129" s="160">
        <v>949366.88</v>
      </c>
      <c r="G129" s="160">
        <v>0</v>
      </c>
      <c r="H129" s="308" t="s">
        <v>64</v>
      </c>
      <c r="I129" s="160">
        <v>949366.88</v>
      </c>
      <c r="J129" s="257" t="s">
        <v>871</v>
      </c>
      <c r="K129" s="159">
        <v>3.4076249999999999</v>
      </c>
      <c r="L129" s="164"/>
    </row>
    <row r="130" spans="1:12">
      <c r="A130" s="158"/>
      <c r="B130" s="309" t="s">
        <v>844</v>
      </c>
      <c r="C130" s="309" t="s">
        <v>845</v>
      </c>
      <c r="D130" s="159"/>
      <c r="E130" s="160"/>
      <c r="F130" s="160"/>
      <c r="G130" s="160"/>
      <c r="H130" s="160"/>
      <c r="I130" s="160"/>
      <c r="J130" s="258">
        <v>41877</v>
      </c>
      <c r="K130" s="159">
        <v>105.41472</v>
      </c>
      <c r="L130" s="209" t="e">
        <f>'[2]3－财政返还成本项目－清理'!I47</f>
        <v>#REF!</v>
      </c>
    </row>
    <row r="131" spans="1:12" ht="14.25">
      <c r="A131" s="158">
        <v>126</v>
      </c>
      <c r="B131" s="307" t="s">
        <v>846</v>
      </c>
      <c r="C131" s="307" t="s">
        <v>847</v>
      </c>
      <c r="D131" s="307" t="s">
        <v>159</v>
      </c>
      <c r="E131" s="160">
        <v>0</v>
      </c>
      <c r="F131" s="160">
        <v>1148210.24</v>
      </c>
      <c r="G131" s="160">
        <v>0</v>
      </c>
      <c r="H131" s="308" t="s">
        <v>64</v>
      </c>
      <c r="I131" s="160">
        <v>1148210.24</v>
      </c>
      <c r="J131" s="259" t="s">
        <v>871</v>
      </c>
      <c r="K131" s="159">
        <v>4.4999700000000002</v>
      </c>
      <c r="L131" s="164">
        <v>1150000</v>
      </c>
    </row>
    <row r="132" spans="1:12" ht="14.25">
      <c r="A132" s="158">
        <v>127</v>
      </c>
      <c r="B132" s="307" t="s">
        <v>848</v>
      </c>
      <c r="C132" s="307" t="s">
        <v>849</v>
      </c>
      <c r="D132" s="307" t="s">
        <v>159</v>
      </c>
      <c r="E132" s="160">
        <v>0</v>
      </c>
      <c r="F132" s="160">
        <v>1217417.8</v>
      </c>
      <c r="G132" s="160">
        <v>0</v>
      </c>
      <c r="H132" s="308" t="s">
        <v>64</v>
      </c>
      <c r="I132" s="160">
        <v>1217417.8</v>
      </c>
      <c r="J132" s="208" t="s">
        <v>873</v>
      </c>
      <c r="K132" s="159">
        <v>5.0002500000000003</v>
      </c>
      <c r="L132" s="164"/>
    </row>
    <row r="133" spans="1:12" ht="30" customHeight="1">
      <c r="A133" s="158">
        <v>128</v>
      </c>
      <c r="B133" s="307" t="s">
        <v>536</v>
      </c>
      <c r="C133" s="311" t="s">
        <v>537</v>
      </c>
      <c r="D133" s="307" t="s">
        <v>159</v>
      </c>
      <c r="E133" s="160">
        <v>0</v>
      </c>
      <c r="F133" s="160">
        <v>19919635.550000001</v>
      </c>
      <c r="G133" s="160">
        <v>0</v>
      </c>
      <c r="H133" s="308" t="s">
        <v>64</v>
      </c>
      <c r="I133" s="160">
        <v>19919635.550000001</v>
      </c>
      <c r="J133" s="208" t="s">
        <v>874</v>
      </c>
      <c r="K133" s="159">
        <v>90.387749999999997</v>
      </c>
      <c r="L133" s="164"/>
    </row>
    <row r="134" spans="1:12">
      <c r="A134" s="158">
        <v>129</v>
      </c>
      <c r="B134" s="307" t="s">
        <v>542</v>
      </c>
      <c r="C134" s="307" t="s">
        <v>543</v>
      </c>
      <c r="D134" s="307" t="s">
        <v>159</v>
      </c>
      <c r="E134" s="160">
        <v>0</v>
      </c>
      <c r="F134" s="160">
        <v>34122817.869999997</v>
      </c>
      <c r="G134" s="160">
        <v>0</v>
      </c>
      <c r="H134" s="308" t="s">
        <v>64</v>
      </c>
      <c r="I134" s="160">
        <v>34122817.869999997</v>
      </c>
      <c r="J134" s="168"/>
      <c r="K134" s="159"/>
      <c r="L134" s="164"/>
    </row>
    <row r="135" spans="1:12" ht="14.25">
      <c r="A135" s="158">
        <v>130</v>
      </c>
      <c r="B135" s="307" t="s">
        <v>574</v>
      </c>
      <c r="C135" s="307" t="s">
        <v>575</v>
      </c>
      <c r="D135" s="307" t="s">
        <v>159</v>
      </c>
      <c r="E135" s="160">
        <v>0</v>
      </c>
      <c r="F135" s="160">
        <v>2433562.67</v>
      </c>
      <c r="G135" s="160">
        <v>0</v>
      </c>
      <c r="H135" s="308" t="s">
        <v>64</v>
      </c>
      <c r="I135" s="160">
        <v>2433562.67</v>
      </c>
      <c r="J135" s="208" t="s">
        <v>875</v>
      </c>
      <c r="K135" s="159">
        <v>7.9285199999999998</v>
      </c>
      <c r="L135" s="164"/>
    </row>
    <row r="136" spans="1:12" ht="14.25">
      <c r="A136" s="158">
        <v>131</v>
      </c>
      <c r="B136" s="307" t="s">
        <v>590</v>
      </c>
      <c r="C136" s="307" t="s">
        <v>591</v>
      </c>
      <c r="D136" s="307" t="s">
        <v>159</v>
      </c>
      <c r="E136" s="160">
        <v>0</v>
      </c>
      <c r="F136" s="160">
        <v>845601.51</v>
      </c>
      <c r="G136" s="160">
        <v>0</v>
      </c>
      <c r="H136" s="308" t="s">
        <v>64</v>
      </c>
      <c r="I136" s="160">
        <v>845601.51</v>
      </c>
      <c r="J136" s="208" t="s">
        <v>876</v>
      </c>
      <c r="K136" s="159">
        <v>4.4725799999999998</v>
      </c>
      <c r="L136" s="164"/>
    </row>
    <row r="137" spans="1:12">
      <c r="A137" s="158">
        <v>132</v>
      </c>
      <c r="B137" s="307" t="s">
        <v>662</v>
      </c>
      <c r="C137" s="307" t="s">
        <v>663</v>
      </c>
      <c r="D137" s="307" t="s">
        <v>64</v>
      </c>
      <c r="E137" s="160">
        <v>123300</v>
      </c>
      <c r="F137" s="160">
        <v>0</v>
      </c>
      <c r="G137" s="160">
        <v>0</v>
      </c>
      <c r="H137" s="308" t="s">
        <v>64</v>
      </c>
      <c r="I137" s="160">
        <v>123300</v>
      </c>
      <c r="J137" s="168"/>
      <c r="K137" s="159"/>
      <c r="L137" s="164"/>
    </row>
    <row r="138" spans="1:12">
      <c r="A138" s="663" t="s">
        <v>53</v>
      </c>
      <c r="B138" s="664"/>
      <c r="C138" s="664"/>
      <c r="D138" s="307" t="s">
        <v>64</v>
      </c>
      <c r="E138" s="160">
        <v>2400687108.5</v>
      </c>
      <c r="F138" s="160">
        <v>928277256.54999995</v>
      </c>
      <c r="G138" s="160">
        <v>224863458.86000001</v>
      </c>
      <c r="H138" s="308" t="s">
        <v>64</v>
      </c>
      <c r="I138" s="160">
        <f t="shared" ref="I138:L138" si="0">SUM(I3:I137)</f>
        <v>3104100906.1900001</v>
      </c>
      <c r="J138" s="168"/>
      <c r="K138" s="160">
        <f t="shared" si="0"/>
        <v>8380.1365150000001</v>
      </c>
      <c r="L138" s="160" t="e">
        <f t="shared" si="0"/>
        <v>#REF!</v>
      </c>
    </row>
    <row r="140" spans="1:12">
      <c r="I140" s="160">
        <v>3104100906.1900001</v>
      </c>
      <c r="J140" s="168"/>
      <c r="K140" s="160"/>
      <c r="L140" s="160">
        <v>2220994266.8800001</v>
      </c>
    </row>
    <row r="143" spans="1:12" ht="14.1" customHeight="1">
      <c r="C143" s="665" t="s">
        <v>877</v>
      </c>
      <c r="D143" s="666"/>
      <c r="E143" s="666"/>
      <c r="F143" s="666"/>
      <c r="G143" s="666"/>
      <c r="H143" s="666"/>
      <c r="I143" s="666"/>
      <c r="J143" s="667"/>
      <c r="K143" s="666"/>
      <c r="L143" s="666"/>
    </row>
  </sheetData>
  <mergeCells count="4">
    <mergeCell ref="A1:L1"/>
    <mergeCell ref="A138:C138"/>
    <mergeCell ref="C143:L143"/>
    <mergeCell ref="K85:K89"/>
  </mergeCells>
  <phoneticPr fontId="42" type="noConversion"/>
  <printOptions gridLines="1"/>
  <pageMargins left="0.74791666666666701" right="0.74791666666666701" top="0.98402777777777795" bottom="0.98402777777777795" header="0.51180555555555596" footer="0.51180555555555596"/>
  <pageSetup paperSize="9" orientation="landscape"/>
  <headerFooter alignWithMargins="0">
    <oddHeader>&amp;C&amp;A</oddHeader>
    <oddFooter>&amp;CPage &amp;P</oddFooter>
  </headerFooter>
</worksheet>
</file>

<file path=xl/worksheets/sheet9.xml><?xml version="1.0" encoding="utf-8"?>
<worksheet xmlns="http://schemas.openxmlformats.org/spreadsheetml/2006/main" xmlns:r="http://schemas.openxmlformats.org/officeDocument/2006/relationships">
  <dimension ref="A1:F27"/>
  <sheetViews>
    <sheetView tabSelected="1" workbookViewId="0">
      <selection activeCell="A2" sqref="A2:F2"/>
    </sheetView>
  </sheetViews>
  <sheetFormatPr defaultColWidth="9" defaultRowHeight="13.5"/>
  <cols>
    <col min="1" max="1" width="24.875" customWidth="1"/>
    <col min="2" max="2" width="11.375" customWidth="1"/>
    <col min="3" max="3" width="10.375" customWidth="1"/>
    <col min="4" max="4" width="9.625" customWidth="1"/>
    <col min="5" max="5" width="12" customWidth="1"/>
    <col min="6" max="6" width="22.375" customWidth="1"/>
    <col min="7" max="7" width="12.875"/>
  </cols>
  <sheetData>
    <row r="1" spans="1:6" ht="14.25">
      <c r="A1" s="12" t="s">
        <v>883</v>
      </c>
    </row>
    <row r="2" spans="1:6" ht="24" customHeight="1">
      <c r="A2" s="681" t="s">
        <v>884</v>
      </c>
      <c r="B2" s="681"/>
      <c r="C2" s="681"/>
      <c r="D2" s="681"/>
      <c r="E2" s="681"/>
      <c r="F2" s="681"/>
    </row>
    <row r="3" spans="1:6" ht="15.75" customHeight="1">
      <c r="A3" s="606"/>
      <c r="B3" s="606"/>
      <c r="C3" s="606"/>
      <c r="D3" s="606"/>
      <c r="E3" s="606"/>
      <c r="F3" s="606"/>
    </row>
    <row r="4" spans="1:6" ht="44.1" customHeight="1">
      <c r="A4" s="682" t="s">
        <v>1224</v>
      </c>
      <c r="B4" s="682"/>
      <c r="C4" s="682"/>
      <c r="D4" s="682"/>
      <c r="E4" s="682"/>
      <c r="F4" s="682"/>
    </row>
    <row r="5" spans="1:6" ht="24.95" customHeight="1">
      <c r="A5" s="670" t="s">
        <v>1225</v>
      </c>
      <c r="B5" s="683" t="s">
        <v>1226</v>
      </c>
      <c r="C5" s="683"/>
      <c r="D5" s="683"/>
      <c r="E5" s="683"/>
      <c r="F5" s="670" t="s">
        <v>1227</v>
      </c>
    </row>
    <row r="6" spans="1:6" ht="24.95" customHeight="1">
      <c r="A6" s="670"/>
      <c r="B6" s="520" t="s">
        <v>1228</v>
      </c>
      <c r="C6" s="520" t="s">
        <v>1229</v>
      </c>
      <c r="D6" s="520" t="s">
        <v>1230</v>
      </c>
      <c r="E6" s="520" t="s">
        <v>1231</v>
      </c>
      <c r="F6" s="670"/>
    </row>
    <row r="7" spans="1:6" ht="24.95" customHeight="1">
      <c r="A7" s="670"/>
      <c r="B7" s="521" t="s">
        <v>1232</v>
      </c>
      <c r="C7" s="521" t="s">
        <v>1233</v>
      </c>
      <c r="D7" s="521" t="s">
        <v>885</v>
      </c>
      <c r="E7" s="521" t="s">
        <v>1234</v>
      </c>
      <c r="F7" s="670"/>
    </row>
    <row r="8" spans="1:6" ht="33" customHeight="1">
      <c r="A8" s="522" t="s">
        <v>1235</v>
      </c>
      <c r="B8" s="523"/>
      <c r="C8" s="523"/>
      <c r="D8" s="523"/>
      <c r="E8" s="524">
        <v>95</v>
      </c>
      <c r="F8" s="569" t="s">
        <v>1236</v>
      </c>
    </row>
    <row r="9" spans="1:6" ht="33" customHeight="1">
      <c r="A9" s="331" t="s">
        <v>1237</v>
      </c>
      <c r="B9" s="525"/>
      <c r="C9" s="525"/>
      <c r="D9" s="525"/>
      <c r="E9" s="526">
        <v>95</v>
      </c>
      <c r="F9" s="569"/>
    </row>
    <row r="10" spans="1:6" ht="33" customHeight="1">
      <c r="A10" s="331" t="s">
        <v>1238</v>
      </c>
      <c r="B10" s="525"/>
      <c r="C10" s="525"/>
      <c r="D10" s="525"/>
      <c r="E10" s="526">
        <v>95</v>
      </c>
      <c r="F10" s="569"/>
    </row>
    <row r="11" spans="1:6" ht="33" customHeight="1">
      <c r="A11" s="331" t="s">
        <v>1239</v>
      </c>
      <c r="B11" s="525"/>
      <c r="C11" s="525"/>
      <c r="D11" s="525"/>
      <c r="E11" s="526">
        <v>95</v>
      </c>
      <c r="F11" s="569"/>
    </row>
    <row r="12" spans="1:6" ht="33" customHeight="1">
      <c r="A12" s="331" t="s">
        <v>1240</v>
      </c>
      <c r="B12" s="525"/>
      <c r="C12" s="525"/>
      <c r="D12" s="525"/>
      <c r="E12" s="526">
        <v>95</v>
      </c>
      <c r="F12" s="569"/>
    </row>
    <row r="13" spans="1:6" ht="33" customHeight="1">
      <c r="A13" s="331" t="s">
        <v>1241</v>
      </c>
      <c r="B13" s="525"/>
      <c r="C13" s="525"/>
      <c r="D13" s="525"/>
      <c r="E13" s="526">
        <v>95</v>
      </c>
      <c r="F13" s="569"/>
    </row>
    <row r="14" spans="1:6" ht="33" customHeight="1">
      <c r="A14" s="331" t="s">
        <v>1242</v>
      </c>
      <c r="B14" s="525"/>
      <c r="C14" s="525"/>
      <c r="D14" s="525"/>
      <c r="E14" s="526">
        <v>95</v>
      </c>
      <c r="F14" s="569"/>
    </row>
    <row r="15" spans="1:6" ht="33" customHeight="1">
      <c r="A15" s="527" t="s">
        <v>1243</v>
      </c>
      <c r="B15" s="525"/>
      <c r="C15" s="525"/>
      <c r="D15" s="525"/>
      <c r="E15" s="526">
        <v>95</v>
      </c>
      <c r="F15" s="570"/>
    </row>
    <row r="16" spans="1:6" ht="30.95" customHeight="1">
      <c r="A16" s="684" t="s">
        <v>1244</v>
      </c>
      <c r="B16" s="685"/>
      <c r="C16" s="685"/>
      <c r="D16" s="685"/>
      <c r="E16" s="685"/>
      <c r="F16" s="686"/>
    </row>
    <row r="17" spans="1:6" ht="24.95" customHeight="1">
      <c r="A17" s="668" t="s">
        <v>1245</v>
      </c>
      <c r="B17" s="668"/>
      <c r="C17" s="668"/>
      <c r="D17" s="668"/>
      <c r="E17" s="668"/>
      <c r="F17" s="668"/>
    </row>
    <row r="18" spans="1:6" ht="24.95" customHeight="1">
      <c r="A18" s="671" t="s">
        <v>1246</v>
      </c>
      <c r="B18" s="671"/>
      <c r="C18" s="671"/>
      <c r="D18" s="671"/>
      <c r="E18" s="671"/>
      <c r="F18" s="671"/>
    </row>
    <row r="19" spans="1:6" ht="24.95" customHeight="1">
      <c r="A19" s="671"/>
      <c r="B19" s="671"/>
      <c r="C19" s="671"/>
      <c r="D19" s="671"/>
      <c r="E19" s="671"/>
      <c r="F19" s="671"/>
    </row>
    <row r="20" spans="1:6" ht="18" customHeight="1">
      <c r="A20" s="671"/>
      <c r="B20" s="671"/>
      <c r="C20" s="671"/>
      <c r="D20" s="671"/>
      <c r="E20" s="671"/>
      <c r="F20" s="671"/>
    </row>
    <row r="21" spans="1:6" ht="24.95" hidden="1" customHeight="1">
      <c r="A21" s="671"/>
      <c r="B21" s="671"/>
      <c r="C21" s="671"/>
      <c r="D21" s="671"/>
      <c r="E21" s="671"/>
      <c r="F21" s="671"/>
    </row>
    <row r="22" spans="1:6" ht="24.95" customHeight="1">
      <c r="A22" s="669" t="s">
        <v>1247</v>
      </c>
      <c r="B22" s="669"/>
      <c r="C22" s="669"/>
      <c r="D22" s="669"/>
      <c r="E22" s="669"/>
      <c r="F22" s="669"/>
    </row>
    <row r="23" spans="1:6" ht="24.95" customHeight="1">
      <c r="A23" s="672" t="s">
        <v>15</v>
      </c>
      <c r="B23" s="673"/>
      <c r="C23" s="673"/>
      <c r="D23" s="673"/>
      <c r="E23" s="673"/>
      <c r="F23" s="674"/>
    </row>
    <row r="24" spans="1:6" ht="24.95" customHeight="1">
      <c r="A24" s="675"/>
      <c r="B24" s="676"/>
      <c r="C24" s="676"/>
      <c r="D24" s="676"/>
      <c r="E24" s="676"/>
      <c r="F24" s="677"/>
    </row>
    <row r="25" spans="1:6" ht="24.95" customHeight="1">
      <c r="A25" s="675"/>
      <c r="B25" s="676"/>
      <c r="C25" s="676"/>
      <c r="D25" s="676"/>
      <c r="E25" s="676"/>
      <c r="F25" s="677"/>
    </row>
    <row r="26" spans="1:6" ht="3" customHeight="1">
      <c r="A26" s="678"/>
      <c r="B26" s="679"/>
      <c r="C26" s="679"/>
      <c r="D26" s="679"/>
      <c r="E26" s="679"/>
      <c r="F26" s="680"/>
    </row>
    <row r="27" spans="1:6" ht="23.1" customHeight="1">
      <c r="A27" s="13"/>
      <c r="B27" s="13"/>
      <c r="C27" s="14"/>
      <c r="D27" s="14"/>
      <c r="E27" s="591"/>
      <c r="F27" s="591"/>
    </row>
  </sheetData>
  <mergeCells count="13">
    <mergeCell ref="A2:F2"/>
    <mergeCell ref="A3:F3"/>
    <mergeCell ref="A4:F4"/>
    <mergeCell ref="B5:E5"/>
    <mergeCell ref="A16:F16"/>
    <mergeCell ref="A17:F17"/>
    <mergeCell ref="A22:F22"/>
    <mergeCell ref="E27:F27"/>
    <mergeCell ref="A5:A7"/>
    <mergeCell ref="F5:F7"/>
    <mergeCell ref="F8:F15"/>
    <mergeCell ref="A18:F21"/>
    <mergeCell ref="A23:F26"/>
  </mergeCells>
  <phoneticPr fontId="42" type="noConversion"/>
  <pageMargins left="0.70763888888888904" right="0.35416666666666702"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11</vt:i4>
      </vt:variant>
    </vt:vector>
  </HeadingPairs>
  <TitlesOfParts>
    <vt:vector size="22" baseType="lpstr">
      <vt:lpstr>1---收支表</vt:lpstr>
      <vt:lpstr>2--报告附基础数据表</vt:lpstr>
      <vt:lpstr>3--现场调查表</vt:lpstr>
      <vt:lpstr>3-待结算收储项目</vt:lpstr>
      <vt:lpstr>4-评分表</vt:lpstr>
      <vt:lpstr>3－库存储备项目 </vt:lpstr>
      <vt:lpstr>项目总帐</vt:lpstr>
      <vt:lpstr>2－待清算收储项目－清理2</vt:lpstr>
      <vt:lpstr>5-现场 调查表</vt:lpstr>
      <vt:lpstr>Sheet1</vt:lpstr>
      <vt:lpstr>sheet</vt:lpstr>
      <vt:lpstr>'1---收支表'!Print_Area</vt:lpstr>
      <vt:lpstr>'2--报告附基础数据表'!Print_Area</vt:lpstr>
      <vt:lpstr>'4-评分表'!Print_Area</vt:lpstr>
      <vt:lpstr>'3-待结算收储项目'!Print_Titles</vt:lpstr>
      <vt:lpstr>'3－库存储备项目 '!Print_Titles</vt:lpstr>
      <vt:lpstr>'4-评分表'!Print_Titles</vt:lpstr>
      <vt:lpstr>sheet!Print_Titles</vt:lpstr>
      <vt:lpstr>UFPrn20170713100028</vt:lpstr>
      <vt:lpstr>'3－库存储备项目 '!UFPrn20170713102318</vt:lpstr>
      <vt:lpstr>'2－待清算收储项目－清理2'!UFPrn20170713102405</vt:lpstr>
      <vt:lpstr>sheet!UFPrn20170713102405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2017-08-30T03:32:35Z</cp:lastPrinted>
  <dcterms:created xsi:type="dcterms:W3CDTF">2016-08-01T03:25:00Z</dcterms:created>
  <dcterms:modified xsi:type="dcterms:W3CDTF">2017-09-12T02:39:16Z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