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3585" windowHeight="2040" firstSheet="23" activeTab="24"/>
  </bookViews>
  <sheets>
    <sheet name="收支总表" sheetId="1" r:id="rId1"/>
    <sheet name="收入总体情况表" sheetId="2" r:id="rId2"/>
    <sheet name="支出总体情况表" sheetId="3" r:id="rId3"/>
    <sheet name="支出总体情况表(部门经济分类)" sheetId="4" r:id="rId4"/>
    <sheet name="支出总体情况表(政府经济分类)" sheetId="5" r:id="rId5"/>
    <sheet name="财政拨款收支总表" sheetId="6" r:id="rId6"/>
    <sheet name="一般公共预算支出表(部门经济分类)" sheetId="7" r:id="rId7"/>
    <sheet name="一般公共预算支出表(政府经济分类)" sheetId="8" r:id="rId8"/>
    <sheet name="一般公共预算基本支出表(部门经济分类)" sheetId="9" r:id="rId9"/>
    <sheet name="一般公共预算基本支出表-工资福利支出(部门)" sheetId="10" r:id="rId10"/>
    <sheet name="一般公共预算基本支出表-工资福利支出(政府)" sheetId="11" r:id="rId11"/>
    <sheet name="一般公共预算基本支出表-一般商品服务(部门)" sheetId="12" r:id="rId12"/>
    <sheet name="一般公共预算基本支出表-一般商品服务(政府)" sheetId="13" r:id="rId13"/>
    <sheet name="一般公共预算基本支出表-对个人和家庭(部门)" sheetId="14" r:id="rId14"/>
    <sheet name="一般公共预算基本支出表-对个人和家庭(政府)" sheetId="15" r:id="rId15"/>
    <sheet name="一般公共预算经费拨款支出表(部门经济分类)" sheetId="16" r:id="rId16"/>
    <sheet name="一般公共预算经费拨款支出表(政府经济分类)" sheetId="17" r:id="rId17"/>
    <sheet name="政府性基金支出表(部门经济分类)" sheetId="18" r:id="rId18"/>
    <sheet name="政府性基金支出表(政府经济分类)" sheetId="19" r:id="rId19"/>
    <sheet name="国有资本经营支出表(部门经济分类)" sheetId="20" r:id="rId20"/>
    <sheet name="国有资本经营支出表(政府经济分类)" sheetId="21" r:id="rId21"/>
    <sheet name="财政专户管理等支出表(部门经济分类)" sheetId="22" r:id="rId22"/>
    <sheet name="财政专户管理等支出表(政府经济分类)" sheetId="23" r:id="rId23"/>
    <sheet name="预算公开三公经费表" sheetId="24" r:id="rId24"/>
    <sheet name="基本情况表" sheetId="25" r:id="rId25"/>
    <sheet name="项目支出预算明细表" sheetId="26" r:id="rId26"/>
    <sheet name="政府采购表" sheetId="27" r:id="rId27"/>
    <sheet name="项目支出绩效目标表" sheetId="28" r:id="rId28"/>
    <sheet name="整体支出绩效目标表" sheetId="29" r:id="rId29"/>
    <sheet name="Sheet1" sheetId="30" r:id="rId30"/>
  </sheets>
  <definedNames>
    <definedName name="_xlnm.Print_Area" localSheetId="5">财政拨款收支总表!$A$1:$N$28</definedName>
    <definedName name="_xlnm.Print_Area" localSheetId="21">'财政专户管理等支出表(部门经济分类)'!$A$1:$P$5</definedName>
    <definedName name="_xlnm.Print_Area" localSheetId="22">'财政专户管理等支出表(政府经济分类)'!$A$1:$O$5</definedName>
    <definedName name="_xlnm.Print_Area" localSheetId="19">'国有资本经营支出表(部门经济分类)'!$A$1:$O$6</definedName>
    <definedName name="_xlnm.Print_Area" localSheetId="20">'国有资本经营支出表(政府经济分类)'!$A$1:$O$6</definedName>
    <definedName name="_xlnm.Print_Area" localSheetId="24">基本情况表!$A$1:$B$177</definedName>
    <definedName name="_xlnm.Print_Area" localSheetId="1">收入总体情况表!$A$1:$L$9</definedName>
    <definedName name="_xlnm.Print_Area" localSheetId="0">收支总表!$A$1:$Q$30</definedName>
    <definedName name="_xlnm.Print_Area" localSheetId="27">项目支出绩效目标表!$A$1:$N$7</definedName>
    <definedName name="_xlnm.Print_Area" localSheetId="25">项目支出预算明细表!$A$1:$G$33</definedName>
    <definedName name="_xlnm.Print_Area" localSheetId="8">'一般公共预算基本支出表(部门经济分类)'!$A$1:$F$11</definedName>
    <definedName name="_xlnm.Print_Area" localSheetId="13">'一般公共预算基本支出表-对个人和家庭(部门)'!$A$1:$J$10</definedName>
    <definedName name="_xlnm.Print_Area" localSheetId="14">'一般公共预算基本支出表-对个人和家庭(政府)'!$A$1:$J$10</definedName>
    <definedName name="_xlnm.Print_Area" localSheetId="9">'一般公共预算基本支出表-工资福利支出(部门)'!$A$1:$X$27</definedName>
    <definedName name="_xlnm.Print_Area" localSheetId="10">'一般公共预算基本支出表-工资福利支出(政府)'!$A$1:$K$55</definedName>
    <definedName name="_xlnm.Print_Area" localSheetId="11">'一般公共预算基本支出表-一般商品服务(部门)'!$A$1:$X$36</definedName>
    <definedName name="_xlnm.Print_Area" localSheetId="12">'一般公共预算基本支出表-一般商品服务(政府)'!$A$1:$N$46</definedName>
    <definedName name="_xlnm.Print_Area" localSheetId="15">'一般公共预算经费拨款支出表(部门经济分类)'!$A$1:$P$69</definedName>
    <definedName name="_xlnm.Print_Area" localSheetId="16">'一般公共预算经费拨款支出表(政府经济分类)'!$A$1:$O$90</definedName>
    <definedName name="_xlnm.Print_Area" localSheetId="6">'一般公共预算支出表(部门经济分类)'!$A$1:$P$64</definedName>
    <definedName name="_xlnm.Print_Area" localSheetId="7">'一般公共预算支出表(政府经济分类)'!$A$1:$O$67</definedName>
    <definedName name="_xlnm.Print_Area" localSheetId="23">预算公开三公经费表!$A$1:$D$13</definedName>
    <definedName name="_xlnm.Print_Area" localSheetId="28">整体支出绩效目标表!$A$1:$L$7</definedName>
    <definedName name="_xlnm.Print_Area" localSheetId="26">政府采购表!$A$1:$Q$6</definedName>
    <definedName name="_xlnm.Print_Area" localSheetId="17">'政府性基金支出表(部门经济分类)'!$A$1:$P$6</definedName>
    <definedName name="_xlnm.Print_Area" localSheetId="18">'政府性基金支出表(政府经济分类)'!$A$1:$O$6</definedName>
    <definedName name="_xlnm.Print_Area" localSheetId="3">'支出总体情况表(部门经济分类)'!$A$1:$P$34</definedName>
    <definedName name="_xlnm.Print_Area" localSheetId="4">'支出总体情况表(政府经济分类)'!$A$1:$O$68</definedName>
    <definedName name="_xlnm.Print_Titles" localSheetId="5">财政拨款收支总表!$1:$7</definedName>
    <definedName name="_xlnm.Print_Titles" localSheetId="21">'财政专户管理等支出表(部门经济分类)'!$1:$5</definedName>
    <definedName name="_xlnm.Print_Titles" localSheetId="22">'财政专户管理等支出表(政府经济分类)'!$1:$5</definedName>
    <definedName name="_xlnm.Print_Titles" localSheetId="19">'国有资本经营支出表(部门经济分类)'!$1:$5</definedName>
    <definedName name="_xlnm.Print_Titles" localSheetId="20">'国有资本经营支出表(政府经济分类)'!$1:$5</definedName>
    <definedName name="_xlnm.Print_Titles" localSheetId="24">基本情况表!$1:$5</definedName>
    <definedName name="_xlnm.Print_Titles" localSheetId="1">收入总体情况表!$1:$6</definedName>
    <definedName name="_xlnm.Print_Titles" localSheetId="0">收支总表!$1:$7</definedName>
    <definedName name="_xlnm.Print_Titles" localSheetId="27">项目支出绩效目标表!$1:$6</definedName>
    <definedName name="_xlnm.Print_Titles" localSheetId="25">项目支出预算明细表!$1:$6</definedName>
    <definedName name="_xlnm.Print_Titles" localSheetId="8">'一般公共预算基本支出表(部门经济分类)'!$1:$5</definedName>
    <definedName name="_xlnm.Print_Titles" localSheetId="13">'一般公共预算基本支出表-对个人和家庭(部门)'!$1:$6</definedName>
    <definedName name="_xlnm.Print_Titles" localSheetId="14">'一般公共预算基本支出表-对个人和家庭(政府)'!$1:$6</definedName>
    <definedName name="_xlnm.Print_Titles" localSheetId="9">'一般公共预算基本支出表-工资福利支出(部门)'!$1:$6</definedName>
    <definedName name="_xlnm.Print_Titles" localSheetId="10">'一般公共预算基本支出表-工资福利支出(政府)'!$1:$5</definedName>
    <definedName name="_xlnm.Print_Titles" localSheetId="11">'一般公共预算基本支出表-一般商品服务(部门)'!$1:$5</definedName>
    <definedName name="_xlnm.Print_Titles" localSheetId="12">'一般公共预算基本支出表-一般商品服务(政府)'!$1:$5</definedName>
    <definedName name="_xlnm.Print_Titles" localSheetId="15">'一般公共预算经费拨款支出表(部门经济分类)'!$1:$5</definedName>
    <definedName name="_xlnm.Print_Titles" localSheetId="16">'一般公共预算经费拨款支出表(政府经济分类)'!$1:$5</definedName>
    <definedName name="_xlnm.Print_Titles" localSheetId="6">'一般公共预算支出表(部门经济分类)'!$1:$5</definedName>
    <definedName name="_xlnm.Print_Titles" localSheetId="7">'一般公共预算支出表(政府经济分类)'!$1:$5</definedName>
    <definedName name="_xlnm.Print_Titles" localSheetId="23">预算公开三公经费表!$1:$3</definedName>
    <definedName name="_xlnm.Print_Titles" localSheetId="28">整体支出绩效目标表!$1:$6</definedName>
    <definedName name="_xlnm.Print_Titles" localSheetId="26">政府采购表!$1:$5</definedName>
    <definedName name="_xlnm.Print_Titles" localSheetId="17">'政府性基金支出表(部门经济分类)'!$1:$5</definedName>
    <definedName name="_xlnm.Print_Titles" localSheetId="18">'政府性基金支出表(政府经济分类)'!$1:$5</definedName>
    <definedName name="_xlnm.Print_Titles" localSheetId="3">'支出总体情况表(部门经济分类)'!$1:$5</definedName>
    <definedName name="_xlnm.Print_Titles" localSheetId="4">'支出总体情况表(政府经济分类)'!$1:$5</definedName>
  </definedNames>
  <calcPr calcId="125725"/>
</workbook>
</file>

<file path=xl/calcChain.xml><?xml version="1.0" encoding="utf-8"?>
<calcChain xmlns="http://schemas.openxmlformats.org/spreadsheetml/2006/main">
  <c r="B5" i="24"/>
  <c r="B172" i="25"/>
  <c r="B24" l="1"/>
  <c r="B27"/>
  <c r="B15"/>
  <c r="H6" i="27" l="1"/>
  <c r="I6"/>
  <c r="G6"/>
  <c r="F8" i="26" l="1"/>
  <c r="F9"/>
  <c r="F10"/>
  <c r="F11"/>
  <c r="F12"/>
  <c r="F13"/>
  <c r="F14"/>
  <c r="F15"/>
  <c r="F16"/>
  <c r="F17"/>
  <c r="F18"/>
  <c r="F19"/>
  <c r="F20"/>
  <c r="F21"/>
  <c r="F22"/>
  <c r="F23"/>
  <c r="F24"/>
  <c r="F25"/>
  <c r="F26"/>
  <c r="F27"/>
  <c r="F28"/>
  <c r="F29"/>
  <c r="F30"/>
  <c r="F31"/>
  <c r="F32"/>
  <c r="F33"/>
  <c r="F34"/>
  <c r="F35"/>
  <c r="F36"/>
  <c r="F37"/>
  <c r="F38"/>
  <c r="F39"/>
  <c r="F40"/>
  <c r="F41"/>
  <c r="F42"/>
  <c r="F43"/>
  <c r="F44"/>
  <c r="F45"/>
  <c r="F46"/>
  <c r="F7"/>
  <c r="B46"/>
  <c r="B45"/>
  <c r="B44"/>
  <c r="B43"/>
  <c r="B42"/>
  <c r="B41"/>
  <c r="B40"/>
  <c r="B39"/>
  <c r="B38"/>
  <c r="B37"/>
  <c r="B36"/>
  <c r="B35"/>
  <c r="B34"/>
  <c r="B33"/>
  <c r="B32"/>
  <c r="B31"/>
  <c r="B30"/>
  <c r="B29"/>
  <c r="B28"/>
  <c r="B27"/>
  <c r="B26"/>
  <c r="B25"/>
  <c r="B24"/>
  <c r="B23"/>
  <c r="B22"/>
  <c r="B21"/>
  <c r="B20"/>
  <c r="B19"/>
  <c r="B18"/>
  <c r="B17"/>
  <c r="B16"/>
  <c r="B15"/>
  <c r="B14"/>
  <c r="B13"/>
  <c r="B12"/>
  <c r="B11"/>
  <c r="C67" i="17"/>
  <c r="B67"/>
  <c r="C66"/>
  <c r="B66"/>
  <c r="C65"/>
  <c r="B65"/>
  <c r="C64"/>
  <c r="B64"/>
  <c r="C63"/>
  <c r="B63"/>
  <c r="C62"/>
  <c r="B62"/>
  <c r="C61"/>
  <c r="B61"/>
  <c r="C60"/>
  <c r="B60"/>
  <c r="C59"/>
  <c r="B59"/>
  <c r="C58"/>
  <c r="B58"/>
  <c r="C57"/>
  <c r="B57"/>
  <c r="C56"/>
  <c r="B56"/>
  <c r="C55"/>
  <c r="B55"/>
  <c r="C54"/>
  <c r="B54"/>
  <c r="C53"/>
  <c r="B53"/>
  <c r="C52"/>
  <c r="B52"/>
  <c r="C51"/>
  <c r="B51"/>
  <c r="C50"/>
  <c r="B50"/>
  <c r="C49"/>
  <c r="B49"/>
  <c r="C48"/>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C9"/>
  <c r="K8"/>
  <c r="C8"/>
  <c r="K7"/>
  <c r="C7"/>
  <c r="C6" s="1"/>
  <c r="K6"/>
  <c r="J6"/>
  <c r="I6"/>
  <c r="H6"/>
  <c r="G6"/>
  <c r="F6"/>
  <c r="E6"/>
  <c r="D6"/>
  <c r="H67" i="16"/>
  <c r="D67"/>
  <c r="C67" s="1"/>
  <c r="B67"/>
  <c r="I66"/>
  <c r="H66"/>
  <c r="G66"/>
  <c r="F66"/>
  <c r="E66"/>
  <c r="D66"/>
  <c r="C66" s="1"/>
  <c r="B66"/>
  <c r="I65"/>
  <c r="H65"/>
  <c r="G65"/>
  <c r="F65"/>
  <c r="E65"/>
  <c r="D65"/>
  <c r="C65" s="1"/>
  <c r="B65"/>
  <c r="H64"/>
  <c r="D64"/>
  <c r="C64" s="1"/>
  <c r="B64"/>
  <c r="I63"/>
  <c r="H63"/>
  <c r="G63"/>
  <c r="F63"/>
  <c r="E63"/>
  <c r="D63"/>
  <c r="C63" s="1"/>
  <c r="B63"/>
  <c r="I62"/>
  <c r="H62"/>
  <c r="G62"/>
  <c r="F62"/>
  <c r="E62"/>
  <c r="D62"/>
  <c r="C62" s="1"/>
  <c r="B62"/>
  <c r="H61"/>
  <c r="D61"/>
  <c r="C61" s="1"/>
  <c r="B61"/>
  <c r="H60"/>
  <c r="D60"/>
  <c r="C60" s="1"/>
  <c r="B60"/>
  <c r="I59"/>
  <c r="H59"/>
  <c r="G59"/>
  <c r="F59"/>
  <c r="E59"/>
  <c r="D59"/>
  <c r="C59" s="1"/>
  <c r="B59"/>
  <c r="I58"/>
  <c r="H58"/>
  <c r="G58"/>
  <c r="F58"/>
  <c r="E58"/>
  <c r="D58"/>
  <c r="C58" s="1"/>
  <c r="B58"/>
  <c r="H57"/>
  <c r="D57"/>
  <c r="C57" s="1"/>
  <c r="B57"/>
  <c r="I56"/>
  <c r="H56"/>
  <c r="G56"/>
  <c r="F56"/>
  <c r="E56"/>
  <c r="D56"/>
  <c r="C56" s="1"/>
  <c r="B56"/>
  <c r="H55"/>
  <c r="D55"/>
  <c r="C55" s="1"/>
  <c r="B55"/>
  <c r="I54"/>
  <c r="H54"/>
  <c r="G54"/>
  <c r="F54"/>
  <c r="E54"/>
  <c r="D54"/>
  <c r="C54" s="1"/>
  <c r="B54"/>
  <c r="H53"/>
  <c r="D53"/>
  <c r="C53" s="1"/>
  <c r="B53"/>
  <c r="H52"/>
  <c r="D52"/>
  <c r="C52" s="1"/>
  <c r="B52"/>
  <c r="H51"/>
  <c r="D51"/>
  <c r="C51" s="1"/>
  <c r="B51"/>
  <c r="H50"/>
  <c r="D50"/>
  <c r="C50" s="1"/>
  <c r="B50"/>
  <c r="I49"/>
  <c r="H49"/>
  <c r="G49"/>
  <c r="F49"/>
  <c r="E49"/>
  <c r="D49"/>
  <c r="C49" s="1"/>
  <c r="B49"/>
  <c r="I48"/>
  <c r="H48"/>
  <c r="G48"/>
  <c r="F48"/>
  <c r="E48"/>
  <c r="D48"/>
  <c r="C48" s="1"/>
  <c r="B48"/>
  <c r="H47"/>
  <c r="D47"/>
  <c r="C47" s="1"/>
  <c r="B47"/>
  <c r="I46"/>
  <c r="H46"/>
  <c r="G46"/>
  <c r="F46"/>
  <c r="E46"/>
  <c r="D46"/>
  <c r="C46" s="1"/>
  <c r="B46"/>
  <c r="I45"/>
  <c r="H45"/>
  <c r="G45"/>
  <c r="F45"/>
  <c r="E45"/>
  <c r="D45"/>
  <c r="C45" s="1"/>
  <c r="B45"/>
  <c r="H44"/>
  <c r="D44"/>
  <c r="C44" s="1"/>
  <c r="B44"/>
  <c r="I43"/>
  <c r="H43"/>
  <c r="G43"/>
  <c r="F43"/>
  <c r="E43"/>
  <c r="D43"/>
  <c r="C43" s="1"/>
  <c r="B43"/>
  <c r="H42"/>
  <c r="D42"/>
  <c r="C42" s="1"/>
  <c r="B42"/>
  <c r="H41"/>
  <c r="D41"/>
  <c r="C41" s="1"/>
  <c r="B41"/>
  <c r="I40"/>
  <c r="H40"/>
  <c r="G40"/>
  <c r="F40"/>
  <c r="E40"/>
  <c r="D40"/>
  <c r="C40" s="1"/>
  <c r="B40"/>
  <c r="I39"/>
  <c r="H39"/>
  <c r="G39"/>
  <c r="F39"/>
  <c r="E39"/>
  <c r="D39"/>
  <c r="C39" s="1"/>
  <c r="B39"/>
  <c r="I38"/>
  <c r="H38"/>
  <c r="D38"/>
  <c r="C38"/>
  <c r="B38"/>
  <c r="H37"/>
  <c r="D37"/>
  <c r="C37"/>
  <c r="B37"/>
  <c r="I36"/>
  <c r="H36" s="1"/>
  <c r="C36" s="1"/>
  <c r="G36"/>
  <c r="F36"/>
  <c r="E36"/>
  <c r="D36"/>
  <c r="B36"/>
  <c r="I35"/>
  <c r="H35" s="1"/>
  <c r="C35" s="1"/>
  <c r="G35"/>
  <c r="F35"/>
  <c r="E35"/>
  <c r="D35"/>
  <c r="B35"/>
  <c r="H34"/>
  <c r="D34"/>
  <c r="C34"/>
  <c r="B34"/>
  <c r="H33"/>
  <c r="D33"/>
  <c r="C33"/>
  <c r="B33"/>
  <c r="H32"/>
  <c r="D32"/>
  <c r="C32"/>
  <c r="B32"/>
  <c r="I31"/>
  <c r="H31" s="1"/>
  <c r="C31" s="1"/>
  <c r="G31"/>
  <c r="F31"/>
  <c r="E31"/>
  <c r="D31"/>
  <c r="B31"/>
  <c r="I30"/>
  <c r="H30" s="1"/>
  <c r="C30" s="1"/>
  <c r="G30"/>
  <c r="F30"/>
  <c r="E30"/>
  <c r="D30"/>
  <c r="B30"/>
  <c r="H29"/>
  <c r="C29" s="1"/>
  <c r="B29"/>
  <c r="H28"/>
  <c r="D28"/>
  <c r="C28" s="1"/>
  <c r="B28"/>
  <c r="I27"/>
  <c r="H27"/>
  <c r="G27"/>
  <c r="F27"/>
  <c r="E27"/>
  <c r="D27"/>
  <c r="C27" s="1"/>
  <c r="B27"/>
  <c r="I26"/>
  <c r="H26"/>
  <c r="D26"/>
  <c r="C26"/>
  <c r="B26"/>
  <c r="H25"/>
  <c r="D25"/>
  <c r="C25"/>
  <c r="B25"/>
  <c r="I24"/>
  <c r="H24" s="1"/>
  <c r="C24" s="1"/>
  <c r="G24"/>
  <c r="F24"/>
  <c r="E24"/>
  <c r="D24"/>
  <c r="B24"/>
  <c r="H23"/>
  <c r="D23"/>
  <c r="C23"/>
  <c r="B23"/>
  <c r="H22"/>
  <c r="D22"/>
  <c r="C22"/>
  <c r="B22"/>
  <c r="I21"/>
  <c r="H21" s="1"/>
  <c r="C21" s="1"/>
  <c r="G21"/>
  <c r="F21"/>
  <c r="E21"/>
  <c r="D21"/>
  <c r="B21"/>
  <c r="H20"/>
  <c r="D20"/>
  <c r="C20"/>
  <c r="B20"/>
  <c r="H19"/>
  <c r="D19"/>
  <c r="C19"/>
  <c r="B19"/>
  <c r="I18"/>
  <c r="H18" s="1"/>
  <c r="C18" s="1"/>
  <c r="G18"/>
  <c r="F18"/>
  <c r="E18"/>
  <c r="D18"/>
  <c r="B18"/>
  <c r="H17"/>
  <c r="D17"/>
  <c r="C17"/>
  <c r="B17"/>
  <c r="H16"/>
  <c r="C16" s="1"/>
  <c r="D16"/>
  <c r="B16"/>
  <c r="I15"/>
  <c r="H15" s="1"/>
  <c r="C15" s="1"/>
  <c r="G15"/>
  <c r="F15"/>
  <c r="E15"/>
  <c r="D15"/>
  <c r="B15"/>
  <c r="H14"/>
  <c r="D14"/>
  <c r="C14"/>
  <c r="B14"/>
  <c r="H13"/>
  <c r="D13"/>
  <c r="C13"/>
  <c r="B13"/>
  <c r="H12"/>
  <c r="D12"/>
  <c r="C12"/>
  <c r="B12"/>
  <c r="I11"/>
  <c r="H11" s="1"/>
  <c r="C11" s="1"/>
  <c r="G11"/>
  <c r="F11"/>
  <c r="E11"/>
  <c r="D11"/>
  <c r="B11"/>
  <c r="I10"/>
  <c r="H10" s="1"/>
  <c r="D10"/>
  <c r="C10" s="1"/>
  <c r="H9"/>
  <c r="F9"/>
  <c r="D9"/>
  <c r="C9" s="1"/>
  <c r="I8"/>
  <c r="H8" s="1"/>
  <c r="G8"/>
  <c r="G7" s="1"/>
  <c r="G6" s="1"/>
  <c r="F8"/>
  <c r="E8"/>
  <c r="E7" s="1"/>
  <c r="E6" s="1"/>
  <c r="F7"/>
  <c r="F6" s="1"/>
  <c r="D7" i="15"/>
  <c r="D6" s="1"/>
  <c r="F7"/>
  <c r="F6" s="1"/>
  <c r="H7"/>
  <c r="H6" s="1"/>
  <c r="D8"/>
  <c r="E8"/>
  <c r="E7" s="1"/>
  <c r="E6" s="1"/>
  <c r="F8"/>
  <c r="G8"/>
  <c r="G7" s="1"/>
  <c r="G6" s="1"/>
  <c r="H8"/>
  <c r="C8"/>
  <c r="C7"/>
  <c r="C6" s="1"/>
  <c r="C9"/>
  <c r="D6" i="14"/>
  <c r="E6"/>
  <c r="F6"/>
  <c r="G6"/>
  <c r="H6"/>
  <c r="I6"/>
  <c r="C6"/>
  <c r="D7"/>
  <c r="E7"/>
  <c r="F7"/>
  <c r="G7"/>
  <c r="H7"/>
  <c r="I7"/>
  <c r="C7"/>
  <c r="D8"/>
  <c r="E8"/>
  <c r="F8"/>
  <c r="G8"/>
  <c r="H8"/>
  <c r="I8"/>
  <c r="C8"/>
  <c r="C9"/>
  <c r="F6" i="13"/>
  <c r="G6"/>
  <c r="H6"/>
  <c r="I6"/>
  <c r="J6"/>
  <c r="K6"/>
  <c r="E6"/>
  <c r="Y7" i="12"/>
  <c r="Y8"/>
  <c r="Y9"/>
  <c r="Y10"/>
  <c r="Y11"/>
  <c r="Y12"/>
  <c r="Y13"/>
  <c r="Y14"/>
  <c r="Y15"/>
  <c r="Y16"/>
  <c r="Y17"/>
  <c r="Y18"/>
  <c r="Y19"/>
  <c r="Y20"/>
  <c r="Y21"/>
  <c r="Y22"/>
  <c r="Y23"/>
  <c r="Y24"/>
  <c r="Y25"/>
  <c r="Y26"/>
  <c r="Y27"/>
  <c r="Y28"/>
  <c r="Y29"/>
  <c r="Y30"/>
  <c r="Y31"/>
  <c r="Y32"/>
  <c r="Y33"/>
  <c r="Y34"/>
  <c r="Y35"/>
  <c r="Y36"/>
  <c r="Y37"/>
  <c r="Y38"/>
  <c r="D6"/>
  <c r="E6"/>
  <c r="F6"/>
  <c r="G6"/>
  <c r="H6"/>
  <c r="I6"/>
  <c r="J6"/>
  <c r="K6"/>
  <c r="L6"/>
  <c r="M6"/>
  <c r="N6"/>
  <c r="O6"/>
  <c r="P6"/>
  <c r="Q6"/>
  <c r="R6"/>
  <c r="S6"/>
  <c r="T6"/>
  <c r="U6"/>
  <c r="V6"/>
  <c r="W6"/>
  <c r="X6"/>
  <c r="C6"/>
  <c r="C19"/>
  <c r="E19"/>
  <c r="F19"/>
  <c r="G19"/>
  <c r="H19"/>
  <c r="I19"/>
  <c r="J19"/>
  <c r="K19"/>
  <c r="L19"/>
  <c r="M19"/>
  <c r="N19"/>
  <c r="O19"/>
  <c r="P19"/>
  <c r="P7" s="1"/>
  <c r="Q19"/>
  <c r="R19"/>
  <c r="S19"/>
  <c r="T19"/>
  <c r="U19"/>
  <c r="V19"/>
  <c r="W19"/>
  <c r="D19"/>
  <c r="Q16"/>
  <c r="Q17"/>
  <c r="Q31"/>
  <c r="Q30" s="1"/>
  <c r="R31"/>
  <c r="R30" s="1"/>
  <c r="S31"/>
  <c r="S30" s="1"/>
  <c r="T31"/>
  <c r="T30" s="1"/>
  <c r="Q32"/>
  <c r="E30"/>
  <c r="G30"/>
  <c r="I30"/>
  <c r="K30"/>
  <c r="M30"/>
  <c r="O30"/>
  <c r="U30"/>
  <c r="W30"/>
  <c r="E31"/>
  <c r="F31"/>
  <c r="F30" s="1"/>
  <c r="G31"/>
  <c r="H31"/>
  <c r="H30" s="1"/>
  <c r="I31"/>
  <c r="J31"/>
  <c r="J30" s="1"/>
  <c r="K31"/>
  <c r="L31"/>
  <c r="L30" s="1"/>
  <c r="M31"/>
  <c r="N31"/>
  <c r="N30" s="1"/>
  <c r="O31"/>
  <c r="P31"/>
  <c r="P30" s="1"/>
  <c r="U31"/>
  <c r="V31"/>
  <c r="V30" s="1"/>
  <c r="W31"/>
  <c r="X31"/>
  <c r="X30" s="1"/>
  <c r="D32"/>
  <c r="D31" s="1"/>
  <c r="D30" s="1"/>
  <c r="B32"/>
  <c r="B31"/>
  <c r="B30"/>
  <c r="E7"/>
  <c r="F7"/>
  <c r="G7"/>
  <c r="H7"/>
  <c r="I7"/>
  <c r="J7"/>
  <c r="K7"/>
  <c r="L7"/>
  <c r="M7"/>
  <c r="N7"/>
  <c r="R7"/>
  <c r="S7"/>
  <c r="T7"/>
  <c r="U7"/>
  <c r="V7"/>
  <c r="W7"/>
  <c r="X7"/>
  <c r="E37"/>
  <c r="E36" s="1"/>
  <c r="F37"/>
  <c r="F36" s="1"/>
  <c r="G37"/>
  <c r="G36" s="1"/>
  <c r="H37"/>
  <c r="H36" s="1"/>
  <c r="I37"/>
  <c r="I36" s="1"/>
  <c r="J37"/>
  <c r="J36" s="1"/>
  <c r="K37"/>
  <c r="K36" s="1"/>
  <c r="L37"/>
  <c r="L36" s="1"/>
  <c r="M37"/>
  <c r="M36" s="1"/>
  <c r="N37"/>
  <c r="N36" s="1"/>
  <c r="O37"/>
  <c r="O36" s="1"/>
  <c r="P37"/>
  <c r="P36" s="1"/>
  <c r="R37"/>
  <c r="R36" s="1"/>
  <c r="S37"/>
  <c r="S36" s="1"/>
  <c r="T37"/>
  <c r="T36" s="1"/>
  <c r="U37"/>
  <c r="U36" s="1"/>
  <c r="V37"/>
  <c r="V36" s="1"/>
  <c r="W37"/>
  <c r="W36" s="1"/>
  <c r="X37"/>
  <c r="X36" s="1"/>
  <c r="E34"/>
  <c r="E33" s="1"/>
  <c r="F34"/>
  <c r="F33" s="1"/>
  <c r="G34"/>
  <c r="G33" s="1"/>
  <c r="H34"/>
  <c r="H33" s="1"/>
  <c r="I34"/>
  <c r="I33" s="1"/>
  <c r="J34"/>
  <c r="J33" s="1"/>
  <c r="K34"/>
  <c r="K33" s="1"/>
  <c r="L34"/>
  <c r="L33" s="1"/>
  <c r="M34"/>
  <c r="M33" s="1"/>
  <c r="N34"/>
  <c r="N33" s="1"/>
  <c r="O34"/>
  <c r="O33" s="1"/>
  <c r="P34"/>
  <c r="P33" s="1"/>
  <c r="R34"/>
  <c r="R33" s="1"/>
  <c r="S34"/>
  <c r="S33" s="1"/>
  <c r="T34"/>
  <c r="T33" s="1"/>
  <c r="U34"/>
  <c r="U33" s="1"/>
  <c r="V34"/>
  <c r="V33" s="1"/>
  <c r="W34"/>
  <c r="W33" s="1"/>
  <c r="X34"/>
  <c r="X33" s="1"/>
  <c r="E28"/>
  <c r="E27" s="1"/>
  <c r="F28"/>
  <c r="F27" s="1"/>
  <c r="G28"/>
  <c r="G27" s="1"/>
  <c r="H28"/>
  <c r="H27" s="1"/>
  <c r="I28"/>
  <c r="I27" s="1"/>
  <c r="J28"/>
  <c r="J27" s="1"/>
  <c r="K28"/>
  <c r="K27" s="1"/>
  <c r="L28"/>
  <c r="L27" s="1"/>
  <c r="M28"/>
  <c r="M27" s="1"/>
  <c r="N28"/>
  <c r="N27" s="1"/>
  <c r="O28"/>
  <c r="O27" s="1"/>
  <c r="P28"/>
  <c r="P27" s="1"/>
  <c r="R28"/>
  <c r="R27" s="1"/>
  <c r="S28"/>
  <c r="S27" s="1"/>
  <c r="T28"/>
  <c r="T27" s="1"/>
  <c r="U28"/>
  <c r="U27" s="1"/>
  <c r="V28"/>
  <c r="V27" s="1"/>
  <c r="W28"/>
  <c r="W27" s="1"/>
  <c r="X28"/>
  <c r="X27" s="1"/>
  <c r="E25"/>
  <c r="E24" s="1"/>
  <c r="F25"/>
  <c r="F24" s="1"/>
  <c r="G25"/>
  <c r="G24" s="1"/>
  <c r="H25"/>
  <c r="H24" s="1"/>
  <c r="I25"/>
  <c r="I24" s="1"/>
  <c r="J25"/>
  <c r="J24" s="1"/>
  <c r="K25"/>
  <c r="K24" s="1"/>
  <c r="L25"/>
  <c r="L24" s="1"/>
  <c r="M25"/>
  <c r="M24" s="1"/>
  <c r="N25"/>
  <c r="N24" s="1"/>
  <c r="O25"/>
  <c r="O24" s="1"/>
  <c r="P25"/>
  <c r="P24" s="1"/>
  <c r="R25"/>
  <c r="R24" s="1"/>
  <c r="S25"/>
  <c r="S24" s="1"/>
  <c r="T25"/>
  <c r="T24" s="1"/>
  <c r="U25"/>
  <c r="U24" s="1"/>
  <c r="V25"/>
  <c r="V24" s="1"/>
  <c r="W25"/>
  <c r="W24" s="1"/>
  <c r="X25"/>
  <c r="X24" s="1"/>
  <c r="E22"/>
  <c r="F22"/>
  <c r="G22"/>
  <c r="H22"/>
  <c r="I22"/>
  <c r="J22"/>
  <c r="K22"/>
  <c r="L22"/>
  <c r="M22"/>
  <c r="N22"/>
  <c r="O22"/>
  <c r="P22"/>
  <c r="R22"/>
  <c r="S22"/>
  <c r="T22"/>
  <c r="U22"/>
  <c r="V22"/>
  <c r="W22"/>
  <c r="X22"/>
  <c r="O7"/>
  <c r="X19"/>
  <c r="E16"/>
  <c r="F16"/>
  <c r="G16"/>
  <c r="H16"/>
  <c r="I16"/>
  <c r="J16"/>
  <c r="K16"/>
  <c r="L16"/>
  <c r="M16"/>
  <c r="N16"/>
  <c r="O16"/>
  <c r="P16"/>
  <c r="R16"/>
  <c r="S16"/>
  <c r="T16"/>
  <c r="U16"/>
  <c r="V16"/>
  <c r="W16"/>
  <c r="X16"/>
  <c r="E14"/>
  <c r="F14"/>
  <c r="G14"/>
  <c r="H14"/>
  <c r="I14"/>
  <c r="J14"/>
  <c r="K14"/>
  <c r="L14"/>
  <c r="M14"/>
  <c r="N14"/>
  <c r="O14"/>
  <c r="P14"/>
  <c r="R14"/>
  <c r="S14"/>
  <c r="T14"/>
  <c r="U14"/>
  <c r="V14"/>
  <c r="W14"/>
  <c r="X14"/>
  <c r="E12"/>
  <c r="F12"/>
  <c r="G12"/>
  <c r="H12"/>
  <c r="I12"/>
  <c r="J12"/>
  <c r="K12"/>
  <c r="L12"/>
  <c r="M12"/>
  <c r="N12"/>
  <c r="O12"/>
  <c r="P12"/>
  <c r="R12"/>
  <c r="S12"/>
  <c r="T12"/>
  <c r="U12"/>
  <c r="V12"/>
  <c r="W12"/>
  <c r="X12"/>
  <c r="E10"/>
  <c r="F10"/>
  <c r="G10"/>
  <c r="H10"/>
  <c r="I10"/>
  <c r="J10"/>
  <c r="K10"/>
  <c r="L10"/>
  <c r="M10"/>
  <c r="N10"/>
  <c r="O10"/>
  <c r="P10"/>
  <c r="R10"/>
  <c r="S10"/>
  <c r="T10"/>
  <c r="U10"/>
  <c r="V10"/>
  <c r="W10"/>
  <c r="X10"/>
  <c r="E8"/>
  <c r="F8"/>
  <c r="G8"/>
  <c r="H8"/>
  <c r="I8"/>
  <c r="J8"/>
  <c r="K8"/>
  <c r="L8"/>
  <c r="M8"/>
  <c r="N8"/>
  <c r="O8"/>
  <c r="P8"/>
  <c r="R8"/>
  <c r="S8"/>
  <c r="T8"/>
  <c r="U8"/>
  <c r="V8"/>
  <c r="W8"/>
  <c r="X8"/>
  <c r="Q9"/>
  <c r="Q8" s="1"/>
  <c r="Q11"/>
  <c r="Q10" s="1"/>
  <c r="Q13"/>
  <c r="Q12" s="1"/>
  <c r="Q15"/>
  <c r="Q14" s="1"/>
  <c r="Q18"/>
  <c r="Q20"/>
  <c r="Q21"/>
  <c r="Q23"/>
  <c r="Q22" s="1"/>
  <c r="Q26"/>
  <c r="Q25" s="1"/>
  <c r="Q24" s="1"/>
  <c r="Q29"/>
  <c r="Q28" s="1"/>
  <c r="Q27" s="1"/>
  <c r="Q35"/>
  <c r="Q34" s="1"/>
  <c r="Q33" s="1"/>
  <c r="Q38"/>
  <c r="Q37" s="1"/>
  <c r="Q36" s="1"/>
  <c r="D9"/>
  <c r="D11"/>
  <c r="D13"/>
  <c r="D15"/>
  <c r="D17"/>
  <c r="D18"/>
  <c r="D20"/>
  <c r="D21"/>
  <c r="D23"/>
  <c r="D26"/>
  <c r="D29"/>
  <c r="D35"/>
  <c r="D34" s="1"/>
  <c r="D33" s="1"/>
  <c r="D38"/>
  <c r="I7" i="16" l="1"/>
  <c r="D8"/>
  <c r="C32" i="12"/>
  <c r="C31" s="1"/>
  <c r="C30" s="1"/>
  <c r="C38"/>
  <c r="C37" s="1"/>
  <c r="C36" s="1"/>
  <c r="C26"/>
  <c r="C25" s="1"/>
  <c r="C24" s="1"/>
  <c r="C21"/>
  <c r="C18"/>
  <c r="C15"/>
  <c r="C14" s="1"/>
  <c r="C11"/>
  <c r="C10" s="1"/>
  <c r="Q7"/>
  <c r="D37"/>
  <c r="D36" s="1"/>
  <c r="C35"/>
  <c r="C34" s="1"/>
  <c r="C33" s="1"/>
  <c r="C29"/>
  <c r="C28" s="1"/>
  <c r="C27" s="1"/>
  <c r="C23"/>
  <c r="C22" s="1"/>
  <c r="C20"/>
  <c r="C17"/>
  <c r="C13"/>
  <c r="C12" s="1"/>
  <c r="C9"/>
  <c r="C8" s="1"/>
  <c r="D8"/>
  <c r="D10"/>
  <c r="D12"/>
  <c r="D14"/>
  <c r="D16"/>
  <c r="D22"/>
  <c r="D28"/>
  <c r="D27" s="1"/>
  <c r="D25"/>
  <c r="D24" s="1"/>
  <c r="B38"/>
  <c r="B37"/>
  <c r="B36"/>
  <c r="B35"/>
  <c r="B34"/>
  <c r="B33"/>
  <c r="B29"/>
  <c r="B28"/>
  <c r="B27"/>
  <c r="B26"/>
  <c r="B25"/>
  <c r="B24"/>
  <c r="B23"/>
  <c r="B22"/>
  <c r="B21"/>
  <c r="B20"/>
  <c r="B19"/>
  <c r="B18"/>
  <c r="B17"/>
  <c r="B16"/>
  <c r="B15"/>
  <c r="B14"/>
  <c r="B13"/>
  <c r="B12"/>
  <c r="B11"/>
  <c r="B10"/>
  <c r="D6" i="11"/>
  <c r="E6"/>
  <c r="F6"/>
  <c r="G6"/>
  <c r="H6"/>
  <c r="C6"/>
  <c r="E28"/>
  <c r="E27" s="1"/>
  <c r="F28"/>
  <c r="F27" s="1"/>
  <c r="G28"/>
  <c r="G27" s="1"/>
  <c r="H28"/>
  <c r="H27" s="1"/>
  <c r="D28"/>
  <c r="D27" s="1"/>
  <c r="E25"/>
  <c r="E24" s="1"/>
  <c r="F25"/>
  <c r="F24" s="1"/>
  <c r="G25"/>
  <c r="G24" s="1"/>
  <c r="H25"/>
  <c r="H24" s="1"/>
  <c r="D25"/>
  <c r="D24" s="1"/>
  <c r="E22"/>
  <c r="E21" s="1"/>
  <c r="F22"/>
  <c r="F21" s="1"/>
  <c r="G22"/>
  <c r="G21" s="1"/>
  <c r="H22"/>
  <c r="H21" s="1"/>
  <c r="D22"/>
  <c r="D21"/>
  <c r="E19"/>
  <c r="E18" s="1"/>
  <c r="F19"/>
  <c r="F18" s="1"/>
  <c r="G19"/>
  <c r="G18" s="1"/>
  <c r="H19"/>
  <c r="H18" s="1"/>
  <c r="D19"/>
  <c r="D18"/>
  <c r="E16"/>
  <c r="F16"/>
  <c r="G16"/>
  <c r="H16"/>
  <c r="E14"/>
  <c r="E13" s="1"/>
  <c r="F14"/>
  <c r="F13" s="1"/>
  <c r="G14"/>
  <c r="G13" s="1"/>
  <c r="H14"/>
  <c r="H13" s="1"/>
  <c r="D16"/>
  <c r="D14"/>
  <c r="D13" s="1"/>
  <c r="E11"/>
  <c r="E10" s="1"/>
  <c r="F11"/>
  <c r="F10" s="1"/>
  <c r="G11"/>
  <c r="G10" s="1"/>
  <c r="H11"/>
  <c r="H10" s="1"/>
  <c r="F8"/>
  <c r="F7" s="1"/>
  <c r="G8"/>
  <c r="G7" s="1"/>
  <c r="E8"/>
  <c r="E7" s="1"/>
  <c r="D12"/>
  <c r="D11" s="1"/>
  <c r="D10" s="1"/>
  <c r="D15"/>
  <c r="D17"/>
  <c r="D20"/>
  <c r="D23"/>
  <c r="D26"/>
  <c r="D29"/>
  <c r="D9"/>
  <c r="H9"/>
  <c r="H8" s="1"/>
  <c r="H7" s="1"/>
  <c r="B29"/>
  <c r="B28"/>
  <c r="B27"/>
  <c r="B26"/>
  <c r="B25"/>
  <c r="B24"/>
  <c r="B23"/>
  <c r="B22"/>
  <c r="B21"/>
  <c r="B20"/>
  <c r="B19"/>
  <c r="B18"/>
  <c r="B17"/>
  <c r="B16"/>
  <c r="B15"/>
  <c r="B14"/>
  <c r="B13"/>
  <c r="B12"/>
  <c r="B11"/>
  <c r="B10"/>
  <c r="D14" i="10"/>
  <c r="E14"/>
  <c r="F14"/>
  <c r="G14"/>
  <c r="H14"/>
  <c r="I14"/>
  <c r="J14"/>
  <c r="K14"/>
  <c r="L14"/>
  <c r="M14"/>
  <c r="N14"/>
  <c r="O14"/>
  <c r="P14"/>
  <c r="Q14"/>
  <c r="R14"/>
  <c r="S14"/>
  <c r="T14"/>
  <c r="U14"/>
  <c r="V14"/>
  <c r="W14"/>
  <c r="X14"/>
  <c r="C14"/>
  <c r="C7" s="1"/>
  <c r="E7"/>
  <c r="F7"/>
  <c r="G7"/>
  <c r="H7"/>
  <c r="I7"/>
  <c r="J7"/>
  <c r="K7"/>
  <c r="L7"/>
  <c r="M7"/>
  <c r="N7"/>
  <c r="O7"/>
  <c r="P7"/>
  <c r="Q7"/>
  <c r="R7"/>
  <c r="S7"/>
  <c r="T7"/>
  <c r="U7"/>
  <c r="V7"/>
  <c r="W7"/>
  <c r="X7"/>
  <c r="D7"/>
  <c r="D28"/>
  <c r="E28"/>
  <c r="F28"/>
  <c r="G28"/>
  <c r="H28"/>
  <c r="I28"/>
  <c r="J28"/>
  <c r="K28"/>
  <c r="L28"/>
  <c r="M28"/>
  <c r="N28"/>
  <c r="O28"/>
  <c r="P28"/>
  <c r="Q28"/>
  <c r="R28"/>
  <c r="S28"/>
  <c r="T28"/>
  <c r="U28"/>
  <c r="V28"/>
  <c r="W28"/>
  <c r="X28"/>
  <c r="D29"/>
  <c r="E29"/>
  <c r="F29"/>
  <c r="G29"/>
  <c r="H29"/>
  <c r="I29"/>
  <c r="J29"/>
  <c r="K29"/>
  <c r="L29"/>
  <c r="M29"/>
  <c r="N29"/>
  <c r="O29"/>
  <c r="P29"/>
  <c r="Q29"/>
  <c r="R29"/>
  <c r="S29"/>
  <c r="T29"/>
  <c r="U29"/>
  <c r="V29"/>
  <c r="W29"/>
  <c r="X29"/>
  <c r="C29"/>
  <c r="C28"/>
  <c r="E25"/>
  <c r="G25"/>
  <c r="I25"/>
  <c r="K25"/>
  <c r="M25"/>
  <c r="O25"/>
  <c r="Q25"/>
  <c r="S25"/>
  <c r="U25"/>
  <c r="W25"/>
  <c r="D26"/>
  <c r="D25" s="1"/>
  <c r="E26"/>
  <c r="F26"/>
  <c r="F25" s="1"/>
  <c r="G26"/>
  <c r="H26"/>
  <c r="H25" s="1"/>
  <c r="I26"/>
  <c r="J26"/>
  <c r="J25" s="1"/>
  <c r="K26"/>
  <c r="L26"/>
  <c r="L25" s="1"/>
  <c r="M26"/>
  <c r="N26"/>
  <c r="N25" s="1"/>
  <c r="O26"/>
  <c r="P26"/>
  <c r="P25" s="1"/>
  <c r="Q26"/>
  <c r="R26"/>
  <c r="R25" s="1"/>
  <c r="S26"/>
  <c r="T26"/>
  <c r="T25" s="1"/>
  <c r="U26"/>
  <c r="V26"/>
  <c r="V25" s="1"/>
  <c r="W26"/>
  <c r="X26"/>
  <c r="X25" s="1"/>
  <c r="C26"/>
  <c r="C25" s="1"/>
  <c r="E22"/>
  <c r="G22"/>
  <c r="I22"/>
  <c r="K22"/>
  <c r="M22"/>
  <c r="O22"/>
  <c r="Q22"/>
  <c r="S22"/>
  <c r="U22"/>
  <c r="W22"/>
  <c r="D23"/>
  <c r="D22" s="1"/>
  <c r="E23"/>
  <c r="F23"/>
  <c r="F22" s="1"/>
  <c r="G23"/>
  <c r="H23"/>
  <c r="H22" s="1"/>
  <c r="I23"/>
  <c r="J23"/>
  <c r="J22" s="1"/>
  <c r="K23"/>
  <c r="L23"/>
  <c r="L22" s="1"/>
  <c r="M23"/>
  <c r="N23"/>
  <c r="N22" s="1"/>
  <c r="O23"/>
  <c r="P23"/>
  <c r="P22" s="1"/>
  <c r="Q23"/>
  <c r="R23"/>
  <c r="R22" s="1"/>
  <c r="S23"/>
  <c r="T23"/>
  <c r="T22" s="1"/>
  <c r="U23"/>
  <c r="V23"/>
  <c r="V22" s="1"/>
  <c r="W23"/>
  <c r="X23"/>
  <c r="X22" s="1"/>
  <c r="C23"/>
  <c r="C22" s="1"/>
  <c r="E19"/>
  <c r="G19"/>
  <c r="I19"/>
  <c r="K19"/>
  <c r="M19"/>
  <c r="O19"/>
  <c r="Q19"/>
  <c r="S19"/>
  <c r="U19"/>
  <c r="W19"/>
  <c r="D20"/>
  <c r="D19" s="1"/>
  <c r="E20"/>
  <c r="F20"/>
  <c r="F19" s="1"/>
  <c r="G20"/>
  <c r="H20"/>
  <c r="H19" s="1"/>
  <c r="I20"/>
  <c r="J20"/>
  <c r="J19" s="1"/>
  <c r="K20"/>
  <c r="L20"/>
  <c r="L19" s="1"/>
  <c r="M20"/>
  <c r="N20"/>
  <c r="N19" s="1"/>
  <c r="O20"/>
  <c r="P20"/>
  <c r="P19" s="1"/>
  <c r="Q20"/>
  <c r="R20"/>
  <c r="R19" s="1"/>
  <c r="S20"/>
  <c r="T20"/>
  <c r="T19" s="1"/>
  <c r="U20"/>
  <c r="V20"/>
  <c r="V19" s="1"/>
  <c r="W20"/>
  <c r="X20"/>
  <c r="X19" s="1"/>
  <c r="C20"/>
  <c r="C19" s="1"/>
  <c r="D17"/>
  <c r="E17"/>
  <c r="F17"/>
  <c r="G17"/>
  <c r="H17"/>
  <c r="I17"/>
  <c r="J17"/>
  <c r="K17"/>
  <c r="L17"/>
  <c r="M17"/>
  <c r="N17"/>
  <c r="O17"/>
  <c r="P17"/>
  <c r="Q17"/>
  <c r="R17"/>
  <c r="S17"/>
  <c r="T17"/>
  <c r="U17"/>
  <c r="V17"/>
  <c r="W17"/>
  <c r="X17"/>
  <c r="C17"/>
  <c r="D15"/>
  <c r="E15"/>
  <c r="F15"/>
  <c r="G15"/>
  <c r="H15"/>
  <c r="I15"/>
  <c r="J15"/>
  <c r="K15"/>
  <c r="L15"/>
  <c r="M15"/>
  <c r="N15"/>
  <c r="O15"/>
  <c r="P15"/>
  <c r="Q15"/>
  <c r="R15"/>
  <c r="S15"/>
  <c r="T15"/>
  <c r="U15"/>
  <c r="V15"/>
  <c r="W15"/>
  <c r="X15"/>
  <c r="C15"/>
  <c r="D11"/>
  <c r="E11"/>
  <c r="F11"/>
  <c r="G11"/>
  <c r="H11"/>
  <c r="I11"/>
  <c r="J11"/>
  <c r="K11"/>
  <c r="L11"/>
  <c r="M11"/>
  <c r="N11"/>
  <c r="O11"/>
  <c r="P11"/>
  <c r="Q11"/>
  <c r="R11"/>
  <c r="S11"/>
  <c r="T11"/>
  <c r="U11"/>
  <c r="V11"/>
  <c r="W11"/>
  <c r="X11"/>
  <c r="C11"/>
  <c r="D12"/>
  <c r="E12"/>
  <c r="F12"/>
  <c r="G12"/>
  <c r="H12"/>
  <c r="I12"/>
  <c r="J12"/>
  <c r="K12"/>
  <c r="L12"/>
  <c r="M12"/>
  <c r="N12"/>
  <c r="O12"/>
  <c r="P12"/>
  <c r="Q12"/>
  <c r="R12"/>
  <c r="S12"/>
  <c r="T12"/>
  <c r="U12"/>
  <c r="V12"/>
  <c r="W12"/>
  <c r="X12"/>
  <c r="C12"/>
  <c r="D8"/>
  <c r="E8"/>
  <c r="F8"/>
  <c r="G8"/>
  <c r="H8"/>
  <c r="I8"/>
  <c r="J8"/>
  <c r="K8"/>
  <c r="L8"/>
  <c r="M8"/>
  <c r="N8"/>
  <c r="O8"/>
  <c r="P8"/>
  <c r="Q8"/>
  <c r="R8"/>
  <c r="S8"/>
  <c r="T8"/>
  <c r="U8"/>
  <c r="V8"/>
  <c r="W8"/>
  <c r="X8"/>
  <c r="C8"/>
  <c r="D9"/>
  <c r="E9"/>
  <c r="F9"/>
  <c r="G9"/>
  <c r="H9"/>
  <c r="I9"/>
  <c r="J9"/>
  <c r="K9"/>
  <c r="L9"/>
  <c r="M9"/>
  <c r="N9"/>
  <c r="O9"/>
  <c r="P9"/>
  <c r="Q9"/>
  <c r="R9"/>
  <c r="S9"/>
  <c r="T9"/>
  <c r="U9"/>
  <c r="V9"/>
  <c r="W9"/>
  <c r="X9"/>
  <c r="C9"/>
  <c r="C13"/>
  <c r="C16"/>
  <c r="C18"/>
  <c r="C21"/>
  <c r="C24"/>
  <c r="C30"/>
  <c r="K13"/>
  <c r="K16"/>
  <c r="K18"/>
  <c r="K21"/>
  <c r="K24"/>
  <c r="K27"/>
  <c r="K30"/>
  <c r="U13"/>
  <c r="U16"/>
  <c r="U18"/>
  <c r="U21"/>
  <c r="U24"/>
  <c r="U27"/>
  <c r="C27" s="1"/>
  <c r="U30"/>
  <c r="N21"/>
  <c r="U10"/>
  <c r="K10"/>
  <c r="H10"/>
  <c r="T10"/>
  <c r="J10"/>
  <c r="I10"/>
  <c r="G10"/>
  <c r="F10"/>
  <c r="D10"/>
  <c r="C10" s="1"/>
  <c r="B30"/>
  <c r="B29"/>
  <c r="B28"/>
  <c r="B27"/>
  <c r="B26"/>
  <c r="B25"/>
  <c r="B24"/>
  <c r="B23"/>
  <c r="B22"/>
  <c r="B21"/>
  <c r="B20"/>
  <c r="B19"/>
  <c r="B18"/>
  <c r="B17"/>
  <c r="B16"/>
  <c r="B15"/>
  <c r="B14"/>
  <c r="B13"/>
  <c r="B12"/>
  <c r="B11"/>
  <c r="B46" i="9"/>
  <c r="B45"/>
  <c r="B44"/>
  <c r="B43"/>
  <c r="B42"/>
  <c r="B41"/>
  <c r="B40"/>
  <c r="B39"/>
  <c r="B38"/>
  <c r="B37"/>
  <c r="B36"/>
  <c r="B35"/>
  <c r="B34"/>
  <c r="B33"/>
  <c r="B32"/>
  <c r="B31"/>
  <c r="B30"/>
  <c r="B29"/>
  <c r="B28"/>
  <c r="B27"/>
  <c r="B26"/>
  <c r="B25"/>
  <c r="B24"/>
  <c r="B23"/>
  <c r="B22"/>
  <c r="B21"/>
  <c r="B20"/>
  <c r="B19"/>
  <c r="B18"/>
  <c r="B17"/>
  <c r="B16"/>
  <c r="B15"/>
  <c r="B14"/>
  <c r="B13"/>
  <c r="B12"/>
  <c r="B11"/>
  <c r="B10"/>
  <c r="C67" i="8"/>
  <c r="B67"/>
  <c r="C66"/>
  <c r="B66"/>
  <c r="C65"/>
  <c r="B65"/>
  <c r="C64"/>
  <c r="B64"/>
  <c r="C63"/>
  <c r="B63"/>
  <c r="C62"/>
  <c r="B62"/>
  <c r="C61"/>
  <c r="B61"/>
  <c r="C60"/>
  <c r="B60"/>
  <c r="C59"/>
  <c r="B59"/>
  <c r="C58"/>
  <c r="B58"/>
  <c r="C57"/>
  <c r="B57"/>
  <c r="C56"/>
  <c r="B56"/>
  <c r="C55"/>
  <c r="B55"/>
  <c r="C54"/>
  <c r="B54"/>
  <c r="C53"/>
  <c r="B53"/>
  <c r="C52"/>
  <c r="B52"/>
  <c r="C51"/>
  <c r="B51"/>
  <c r="C50"/>
  <c r="B50"/>
  <c r="C49"/>
  <c r="B49"/>
  <c r="C48"/>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C9"/>
  <c r="K8"/>
  <c r="C8"/>
  <c r="K7"/>
  <c r="C7"/>
  <c r="C6" s="1"/>
  <c r="K6"/>
  <c r="J6"/>
  <c r="I6"/>
  <c r="H6"/>
  <c r="G6"/>
  <c r="F6"/>
  <c r="E6"/>
  <c r="D6"/>
  <c r="H67" i="7"/>
  <c r="D67"/>
  <c r="C67"/>
  <c r="B67"/>
  <c r="I66"/>
  <c r="H66"/>
  <c r="G66"/>
  <c r="F66"/>
  <c r="E66"/>
  <c r="D66"/>
  <c r="C66" s="1"/>
  <c r="B66"/>
  <c r="I65"/>
  <c r="H65"/>
  <c r="G65"/>
  <c r="F65"/>
  <c r="E65"/>
  <c r="D65"/>
  <c r="C65" s="1"/>
  <c r="B65"/>
  <c r="H64"/>
  <c r="D64"/>
  <c r="C64" s="1"/>
  <c r="B64"/>
  <c r="I63"/>
  <c r="H63"/>
  <c r="G63"/>
  <c r="F63"/>
  <c r="E63"/>
  <c r="D63"/>
  <c r="C63" s="1"/>
  <c r="B63"/>
  <c r="I62"/>
  <c r="H62"/>
  <c r="G62"/>
  <c r="F62"/>
  <c r="E62"/>
  <c r="D62"/>
  <c r="C62" s="1"/>
  <c r="B62"/>
  <c r="H61"/>
  <c r="D61"/>
  <c r="C61" s="1"/>
  <c r="B61"/>
  <c r="H60"/>
  <c r="D60"/>
  <c r="C60" s="1"/>
  <c r="B60"/>
  <c r="I59"/>
  <c r="H59"/>
  <c r="G59"/>
  <c r="F59"/>
  <c r="E59"/>
  <c r="D59"/>
  <c r="C59" s="1"/>
  <c r="B59"/>
  <c r="I58"/>
  <c r="H58"/>
  <c r="G58"/>
  <c r="F58"/>
  <c r="E58"/>
  <c r="D58"/>
  <c r="C58" s="1"/>
  <c r="B58"/>
  <c r="H57"/>
  <c r="D57"/>
  <c r="C57" s="1"/>
  <c r="B57"/>
  <c r="J56"/>
  <c r="I56"/>
  <c r="H56" s="1"/>
  <c r="G56"/>
  <c r="F56"/>
  <c r="E56"/>
  <c r="B56"/>
  <c r="H55"/>
  <c r="D55"/>
  <c r="C55"/>
  <c r="B55"/>
  <c r="I54"/>
  <c r="H54" s="1"/>
  <c r="C54" s="1"/>
  <c r="G54"/>
  <c r="F54"/>
  <c r="E54"/>
  <c r="D54"/>
  <c r="B54"/>
  <c r="H53"/>
  <c r="D53"/>
  <c r="C53"/>
  <c r="B53"/>
  <c r="H52"/>
  <c r="D52"/>
  <c r="C52"/>
  <c r="B52"/>
  <c r="H51"/>
  <c r="D51"/>
  <c r="C51"/>
  <c r="B51"/>
  <c r="H50"/>
  <c r="D50"/>
  <c r="C50"/>
  <c r="B50"/>
  <c r="I49"/>
  <c r="H49" s="1"/>
  <c r="C49" s="1"/>
  <c r="G49"/>
  <c r="F49"/>
  <c r="E49"/>
  <c r="D49"/>
  <c r="B49"/>
  <c r="I48"/>
  <c r="H48" s="1"/>
  <c r="G48"/>
  <c r="F48"/>
  <c r="E48"/>
  <c r="B48"/>
  <c r="H47"/>
  <c r="D47"/>
  <c r="C47"/>
  <c r="B47"/>
  <c r="I46"/>
  <c r="H46" s="1"/>
  <c r="C46" s="1"/>
  <c r="G46"/>
  <c r="F46"/>
  <c r="E46"/>
  <c r="D46"/>
  <c r="B46"/>
  <c r="I45"/>
  <c r="H45" s="1"/>
  <c r="C45" s="1"/>
  <c r="G45"/>
  <c r="F45"/>
  <c r="E45"/>
  <c r="D45"/>
  <c r="B45"/>
  <c r="H44"/>
  <c r="D44"/>
  <c r="C44"/>
  <c r="B44"/>
  <c r="I43"/>
  <c r="H43" s="1"/>
  <c r="C43" s="1"/>
  <c r="G43"/>
  <c r="F43"/>
  <c r="E43"/>
  <c r="D43"/>
  <c r="B43"/>
  <c r="H42"/>
  <c r="D42"/>
  <c r="C42"/>
  <c r="B42"/>
  <c r="H41"/>
  <c r="C41" s="1"/>
  <c r="D41"/>
  <c r="B41"/>
  <c r="I40"/>
  <c r="H40" s="1"/>
  <c r="C40" s="1"/>
  <c r="G40"/>
  <c r="F40"/>
  <c r="E40"/>
  <c r="D40"/>
  <c r="B40"/>
  <c r="I39"/>
  <c r="H39" s="1"/>
  <c r="C39" s="1"/>
  <c r="G39"/>
  <c r="F39"/>
  <c r="E39"/>
  <c r="D39"/>
  <c r="B39"/>
  <c r="I38"/>
  <c r="H38" s="1"/>
  <c r="D38"/>
  <c r="C38" s="1"/>
  <c r="B38"/>
  <c r="H37"/>
  <c r="D37"/>
  <c r="C37" s="1"/>
  <c r="B37"/>
  <c r="G36"/>
  <c r="F36"/>
  <c r="E36"/>
  <c r="D36"/>
  <c r="B36"/>
  <c r="G35"/>
  <c r="F35"/>
  <c r="E35"/>
  <c r="D35"/>
  <c r="B35"/>
  <c r="H34"/>
  <c r="D34"/>
  <c r="C34" s="1"/>
  <c r="B34"/>
  <c r="H33"/>
  <c r="D33"/>
  <c r="C33" s="1"/>
  <c r="B33"/>
  <c r="H32"/>
  <c r="D32"/>
  <c r="C32" s="1"/>
  <c r="B32"/>
  <c r="I31"/>
  <c r="H31"/>
  <c r="G31"/>
  <c r="F31"/>
  <c r="E31"/>
  <c r="D31"/>
  <c r="C31" s="1"/>
  <c r="B31"/>
  <c r="I30"/>
  <c r="H30"/>
  <c r="G30"/>
  <c r="F30"/>
  <c r="E30"/>
  <c r="D30"/>
  <c r="C30" s="1"/>
  <c r="B30"/>
  <c r="H29"/>
  <c r="C29"/>
  <c r="B29"/>
  <c r="H28"/>
  <c r="D28"/>
  <c r="C28"/>
  <c r="B28"/>
  <c r="I27"/>
  <c r="H27" s="1"/>
  <c r="C27" s="1"/>
  <c r="G27"/>
  <c r="F27"/>
  <c r="E27"/>
  <c r="D27"/>
  <c r="B27"/>
  <c r="I26"/>
  <c r="H26" s="1"/>
  <c r="D26"/>
  <c r="C26" s="1"/>
  <c r="B26"/>
  <c r="H25"/>
  <c r="D25"/>
  <c r="C25" s="1"/>
  <c r="B25"/>
  <c r="G24"/>
  <c r="F24"/>
  <c r="E24"/>
  <c r="D24"/>
  <c r="B24"/>
  <c r="H23"/>
  <c r="D23"/>
  <c r="C23" s="1"/>
  <c r="B23"/>
  <c r="H22"/>
  <c r="D22"/>
  <c r="C22" s="1"/>
  <c r="B22"/>
  <c r="I21"/>
  <c r="H21"/>
  <c r="G21"/>
  <c r="F21"/>
  <c r="E21"/>
  <c r="D21"/>
  <c r="C21" s="1"/>
  <c r="B21"/>
  <c r="H20"/>
  <c r="D20"/>
  <c r="C20" s="1"/>
  <c r="B20"/>
  <c r="H19"/>
  <c r="D19"/>
  <c r="C19" s="1"/>
  <c r="B19"/>
  <c r="I18"/>
  <c r="H18"/>
  <c r="G18"/>
  <c r="F18"/>
  <c r="E18"/>
  <c r="D18"/>
  <c r="C18" s="1"/>
  <c r="B18"/>
  <c r="H17"/>
  <c r="D17"/>
  <c r="C17" s="1"/>
  <c r="B17"/>
  <c r="H16"/>
  <c r="D16"/>
  <c r="C16" s="1"/>
  <c r="B16"/>
  <c r="I15"/>
  <c r="H15"/>
  <c r="G15"/>
  <c r="F15"/>
  <c r="E15"/>
  <c r="D15"/>
  <c r="C15" s="1"/>
  <c r="B15"/>
  <c r="H14"/>
  <c r="D14"/>
  <c r="C14" s="1"/>
  <c r="B14"/>
  <c r="H13"/>
  <c r="D13"/>
  <c r="C13" s="1"/>
  <c r="B13"/>
  <c r="H12"/>
  <c r="D12"/>
  <c r="C12" s="1"/>
  <c r="B12"/>
  <c r="I11"/>
  <c r="H11"/>
  <c r="G11"/>
  <c r="F11"/>
  <c r="E11"/>
  <c r="D11"/>
  <c r="C11" s="1"/>
  <c r="B11"/>
  <c r="I10"/>
  <c r="H10"/>
  <c r="D10"/>
  <c r="C10"/>
  <c r="H9"/>
  <c r="F9"/>
  <c r="D9" s="1"/>
  <c r="I8"/>
  <c r="H8"/>
  <c r="G8"/>
  <c r="F8"/>
  <c r="F7" s="1"/>
  <c r="F6" s="1"/>
  <c r="E8"/>
  <c r="G7"/>
  <c r="G6" s="1"/>
  <c r="E7"/>
  <c r="E6" s="1"/>
  <c r="L15" i="6"/>
  <c r="L14"/>
  <c r="L13"/>
  <c r="L12"/>
  <c r="L11"/>
  <c r="L10"/>
  <c r="L9"/>
  <c r="L8"/>
  <c r="I28"/>
  <c r="H28"/>
  <c r="H12"/>
  <c r="H10"/>
  <c r="H8" s="1"/>
  <c r="I12"/>
  <c r="I10"/>
  <c r="I8"/>
  <c r="D28"/>
  <c r="E28"/>
  <c r="B28"/>
  <c r="B8"/>
  <c r="D6" i="5"/>
  <c r="E6"/>
  <c r="F6"/>
  <c r="G6"/>
  <c r="H6"/>
  <c r="I6"/>
  <c r="J6"/>
  <c r="K6"/>
  <c r="C6"/>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7"/>
  <c r="K8"/>
  <c r="K7"/>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E30" i="1"/>
  <c r="D8" i="2"/>
  <c r="C6" i="4"/>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7"/>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
  <c r="I8"/>
  <c r="I7" s="1"/>
  <c r="I6" s="1"/>
  <c r="G11"/>
  <c r="I11"/>
  <c r="G15"/>
  <c r="I15"/>
  <c r="G18"/>
  <c r="I18"/>
  <c r="G21"/>
  <c r="I21"/>
  <c r="G24"/>
  <c r="I24"/>
  <c r="G27"/>
  <c r="I27"/>
  <c r="G31"/>
  <c r="G30" s="1"/>
  <c r="I31"/>
  <c r="I30" s="1"/>
  <c r="G36"/>
  <c r="G35" s="1"/>
  <c r="I36"/>
  <c r="I35" s="1"/>
  <c r="G40"/>
  <c r="G39" s="1"/>
  <c r="I40"/>
  <c r="I39" s="1"/>
  <c r="F43"/>
  <c r="G43"/>
  <c r="I43"/>
  <c r="F46"/>
  <c r="F45" s="1"/>
  <c r="G46"/>
  <c r="G45" s="1"/>
  <c r="I46"/>
  <c r="I45" s="1"/>
  <c r="G49"/>
  <c r="G48" s="1"/>
  <c r="I49"/>
  <c r="I48" s="1"/>
  <c r="D54"/>
  <c r="E54"/>
  <c r="F54"/>
  <c r="G54"/>
  <c r="I54"/>
  <c r="D56"/>
  <c r="E56"/>
  <c r="F56"/>
  <c r="G56"/>
  <c r="I56"/>
  <c r="J56"/>
  <c r="G59"/>
  <c r="G58" s="1"/>
  <c r="I59"/>
  <c r="I58" s="1"/>
  <c r="F62"/>
  <c r="G62"/>
  <c r="I62"/>
  <c r="F63"/>
  <c r="G63"/>
  <c r="I63"/>
  <c r="D66"/>
  <c r="D65" s="1"/>
  <c r="E66"/>
  <c r="E65" s="1"/>
  <c r="F66"/>
  <c r="F65" s="1"/>
  <c r="G66"/>
  <c r="G65" s="1"/>
  <c r="I66"/>
  <c r="I65" s="1"/>
  <c r="I38"/>
  <c r="I26"/>
  <c r="I10"/>
  <c r="D11"/>
  <c r="E11"/>
  <c r="E7" s="1"/>
  <c r="F11"/>
  <c r="D15"/>
  <c r="E15"/>
  <c r="F15"/>
  <c r="D18"/>
  <c r="E18"/>
  <c r="F18"/>
  <c r="D21"/>
  <c r="E21"/>
  <c r="F21"/>
  <c r="D24"/>
  <c r="E24"/>
  <c r="F24"/>
  <c r="D27"/>
  <c r="E27"/>
  <c r="F27"/>
  <c r="D13"/>
  <c r="D14"/>
  <c r="D16"/>
  <c r="D17"/>
  <c r="D19"/>
  <c r="D20"/>
  <c r="D22"/>
  <c r="D23"/>
  <c r="D25"/>
  <c r="D26"/>
  <c r="D28"/>
  <c r="G7"/>
  <c r="D10"/>
  <c r="D12"/>
  <c r="E35"/>
  <c r="D36"/>
  <c r="D35" s="1"/>
  <c r="E36"/>
  <c r="F36"/>
  <c r="F35" s="1"/>
  <c r="F49"/>
  <c r="F48" s="1"/>
  <c r="F59"/>
  <c r="F58" s="1"/>
  <c r="F9"/>
  <c r="E39"/>
  <c r="E40"/>
  <c r="F40"/>
  <c r="F39" s="1"/>
  <c r="E43"/>
  <c r="E46"/>
  <c r="E45" s="1"/>
  <c r="E49"/>
  <c r="E48" s="1"/>
  <c r="E58"/>
  <c r="E59"/>
  <c r="E62"/>
  <c r="E63"/>
  <c r="D33"/>
  <c r="D34"/>
  <c r="D37"/>
  <c r="D38"/>
  <c r="D41"/>
  <c r="D42"/>
  <c r="D40" s="1"/>
  <c r="D44"/>
  <c r="D43" s="1"/>
  <c r="D47"/>
  <c r="D46" s="1"/>
  <c r="D45" s="1"/>
  <c r="D50"/>
  <c r="D49" s="1"/>
  <c r="D48" s="1"/>
  <c r="D51"/>
  <c r="D52"/>
  <c r="D53"/>
  <c r="D55"/>
  <c r="D57"/>
  <c r="D60"/>
  <c r="D59" s="1"/>
  <c r="D58" s="1"/>
  <c r="D61"/>
  <c r="D64"/>
  <c r="D62" s="1"/>
  <c r="D67"/>
  <c r="E8"/>
  <c r="F8"/>
  <c r="F7" s="1"/>
  <c r="G8"/>
  <c r="E30"/>
  <c r="F30"/>
  <c r="D31"/>
  <c r="D30" s="1"/>
  <c r="E31"/>
  <c r="F31"/>
  <c r="D32"/>
  <c r="D9"/>
  <c r="J10" i="1"/>
  <c r="B11" i="3"/>
  <c r="B67" i="4"/>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D10" i="3"/>
  <c r="E10"/>
  <c r="C10"/>
  <c r="D13"/>
  <c r="E13"/>
  <c r="C13"/>
  <c r="D17"/>
  <c r="E17"/>
  <c r="C17"/>
  <c r="D20"/>
  <c r="E20"/>
  <c r="C20"/>
  <c r="D23"/>
  <c r="E23"/>
  <c r="C23"/>
  <c r="D29"/>
  <c r="E29"/>
  <c r="C29"/>
  <c r="E32"/>
  <c r="D33"/>
  <c r="D32" s="1"/>
  <c r="E33"/>
  <c r="C33"/>
  <c r="C32" s="1"/>
  <c r="B18"/>
  <c r="B19"/>
  <c r="B20"/>
  <c r="B21"/>
  <c r="B22"/>
  <c r="B23"/>
  <c r="B24"/>
  <c r="B25"/>
  <c r="B26"/>
  <c r="B27"/>
  <c r="B28"/>
  <c r="B29"/>
  <c r="B30"/>
  <c r="B31"/>
  <c r="B32"/>
  <c r="B33"/>
  <c r="B34"/>
  <c r="B35"/>
  <c r="B36"/>
  <c r="B37"/>
  <c r="B38"/>
  <c r="B39"/>
  <c r="B40"/>
  <c r="B14"/>
  <c r="B15"/>
  <c r="B16"/>
  <c r="B17"/>
  <c r="B13"/>
  <c r="D42"/>
  <c r="D41" s="1"/>
  <c r="E42"/>
  <c r="C42"/>
  <c r="C41" s="1"/>
  <c r="D45"/>
  <c r="E45"/>
  <c r="E41" s="1"/>
  <c r="C45"/>
  <c r="D48"/>
  <c r="D47" s="1"/>
  <c r="E48"/>
  <c r="E47" s="1"/>
  <c r="C47"/>
  <c r="C48"/>
  <c r="B47"/>
  <c r="B48"/>
  <c r="B41"/>
  <c r="B42"/>
  <c r="B43"/>
  <c r="B44"/>
  <c r="B45"/>
  <c r="B46"/>
  <c r="D58"/>
  <c r="E58"/>
  <c r="C58"/>
  <c r="D56"/>
  <c r="E56"/>
  <c r="C56"/>
  <c r="B50"/>
  <c r="B51"/>
  <c r="B52"/>
  <c r="B53"/>
  <c r="B54"/>
  <c r="B55"/>
  <c r="B56"/>
  <c r="B57"/>
  <c r="B58"/>
  <c r="E60"/>
  <c r="D61"/>
  <c r="D60" s="1"/>
  <c r="E61"/>
  <c r="C61"/>
  <c r="C60" s="1"/>
  <c r="B60"/>
  <c r="B61"/>
  <c r="D65"/>
  <c r="E65"/>
  <c r="C65"/>
  <c r="D64"/>
  <c r="E64"/>
  <c r="C64"/>
  <c r="B64"/>
  <c r="B65"/>
  <c r="E67"/>
  <c r="D68"/>
  <c r="D67" s="1"/>
  <c r="E68"/>
  <c r="C68"/>
  <c r="C67" s="1"/>
  <c r="B68"/>
  <c r="B67"/>
  <c r="E52"/>
  <c r="E51" s="1"/>
  <c r="E50" s="1"/>
  <c r="D52"/>
  <c r="D51" s="1"/>
  <c r="D50" s="1"/>
  <c r="E40"/>
  <c r="E38" s="1"/>
  <c r="E37" s="1"/>
  <c r="D40"/>
  <c r="D38" s="1"/>
  <c r="D37" s="1"/>
  <c r="E28"/>
  <c r="E26" s="1"/>
  <c r="D28"/>
  <c r="D26" s="1"/>
  <c r="B49"/>
  <c r="B59"/>
  <c r="B62"/>
  <c r="B63"/>
  <c r="B66"/>
  <c r="B69"/>
  <c r="C28"/>
  <c r="C26" s="1"/>
  <c r="C52"/>
  <c r="C51" s="1"/>
  <c r="C50" s="1"/>
  <c r="C40"/>
  <c r="C38" s="1"/>
  <c r="C37" s="1"/>
  <c r="B12"/>
  <c r="C9" i="2"/>
  <c r="B9" s="1"/>
  <c r="B8" s="1"/>
  <c r="N9" i="1"/>
  <c r="N28" s="1"/>
  <c r="N30" s="1"/>
  <c r="N10"/>
  <c r="N11"/>
  <c r="N12"/>
  <c r="N13"/>
  <c r="N14"/>
  <c r="N15"/>
  <c r="N8"/>
  <c r="O30"/>
  <c r="O28"/>
  <c r="J8"/>
  <c r="I9"/>
  <c r="I10"/>
  <c r="I11"/>
  <c r="I13"/>
  <c r="I8"/>
  <c r="J12"/>
  <c r="I12" s="1"/>
  <c r="E28"/>
  <c r="E9" i="3" l="1"/>
  <c r="E8" s="1"/>
  <c r="C9"/>
  <c r="C8" s="1"/>
  <c r="D9"/>
  <c r="D8" s="1"/>
  <c r="H7" i="16"/>
  <c r="I6"/>
  <c r="H6" s="1"/>
  <c r="D7"/>
  <c r="C8"/>
  <c r="D7" i="12"/>
  <c r="C16"/>
  <c r="C7" s="1"/>
  <c r="D8" i="11"/>
  <c r="D7"/>
  <c r="D8" i="7"/>
  <c r="C9"/>
  <c r="I24"/>
  <c r="I36"/>
  <c r="D56"/>
  <c r="G6" i="4"/>
  <c r="D63"/>
  <c r="D39"/>
  <c r="F6"/>
  <c r="D8"/>
  <c r="D7" s="1"/>
  <c r="E6"/>
  <c r="D6"/>
  <c r="J28" i="1"/>
  <c r="J30" s="1"/>
  <c r="I28"/>
  <c r="I30" s="1"/>
  <c r="C8" i="2"/>
  <c r="C7" i="16" l="1"/>
  <c r="C6" s="1"/>
  <c r="D6"/>
  <c r="D48" i="7"/>
  <c r="C48" s="1"/>
  <c r="C56"/>
  <c r="H24"/>
  <c r="C24" s="1"/>
  <c r="I7"/>
  <c r="I35"/>
  <c r="H35" s="1"/>
  <c r="C35" s="1"/>
  <c r="H36"/>
  <c r="C36" s="1"/>
  <c r="C8"/>
  <c r="D7"/>
  <c r="D6" l="1"/>
  <c r="H7"/>
  <c r="C7" s="1"/>
  <c r="C6" s="1"/>
  <c r="I6"/>
  <c r="H6" s="1"/>
</calcChain>
</file>

<file path=xl/sharedStrings.xml><?xml version="1.0" encoding="utf-8"?>
<sst xmlns="http://schemas.openxmlformats.org/spreadsheetml/2006/main" count="2999" uniqueCount="1978">
  <si>
    <t xml:space="preserve">    4.退休人员</t>
  </si>
  <si>
    <t>2021年一般公共预算基本支出表</t>
  </si>
  <si>
    <t xml:space="preserve">    编内执法车辆数</t>
  </si>
  <si>
    <t>五、对事业单位资本性补助</t>
  </si>
  <si>
    <t xml:space="preserve">  2019年11月底工资、补贴情况</t>
  </si>
  <si>
    <t>绩效目标</t>
  </si>
  <si>
    <t>专项转移支付补助拨款</t>
  </si>
  <si>
    <t>收         入</t>
  </si>
  <si>
    <t>养老保险</t>
  </si>
  <si>
    <t>代缴社会保险费</t>
  </si>
  <si>
    <t>代码</t>
  </si>
  <si>
    <t>支出总计</t>
  </si>
  <si>
    <t>其他支出</t>
  </si>
  <si>
    <t xml:space="preserve">    1.在职人员</t>
  </si>
  <si>
    <t>对个人和家庭的补助</t>
  </si>
  <si>
    <t>十三、资源勘探信息等支出</t>
  </si>
  <si>
    <t>经费拨款</t>
  </si>
  <si>
    <t xml:space="preserve">  医疗机构床位（床）</t>
  </si>
  <si>
    <t xml:space="preserve">    小学</t>
  </si>
  <si>
    <t>十五、金融支出</t>
  </si>
  <si>
    <t xml:space="preserve">      正处级(退休)</t>
  </si>
  <si>
    <t>单位负责人</t>
  </si>
  <si>
    <t>离休费</t>
  </si>
  <si>
    <t>四、上级补助收入</t>
  </si>
  <si>
    <t>附27</t>
  </si>
  <si>
    <t xml:space="preserve">        正科级(事业)</t>
  </si>
  <si>
    <t xml:space="preserve">      后勤服务人员</t>
  </si>
  <si>
    <t>资金来源</t>
  </si>
  <si>
    <t xml:space="preserve">    1、在职人员月(年)工资</t>
  </si>
  <si>
    <t xml:space="preserve">    电梯台数(台)</t>
  </si>
  <si>
    <t xml:space="preserve">  扫描仪</t>
  </si>
  <si>
    <t>单位内设机构(个数及名称)</t>
  </si>
  <si>
    <t>助学金</t>
  </si>
  <si>
    <t>十四、商业服务业等支出</t>
  </si>
  <si>
    <t>财政补助</t>
  </si>
  <si>
    <t>其中：经费拨款</t>
  </si>
  <si>
    <t>住房公积金</t>
  </si>
  <si>
    <t xml:space="preserve">    编内工作车辆数</t>
  </si>
  <si>
    <t>社会绩效目标</t>
  </si>
  <si>
    <t>基本支出</t>
  </si>
  <si>
    <t>项目类别</t>
  </si>
  <si>
    <t>水电费</t>
  </si>
  <si>
    <t>绩效奖励</t>
  </si>
  <si>
    <t xml:space="preserve">    实有人数合计</t>
  </si>
  <si>
    <t>因公出国(境)费用</t>
  </si>
  <si>
    <t>收入总计</t>
  </si>
  <si>
    <t>附件18</t>
  </si>
  <si>
    <t>附件14</t>
  </si>
  <si>
    <t>十三、结转下年支出</t>
  </si>
  <si>
    <t>上级补助收入</t>
  </si>
  <si>
    <t xml:space="preserve">      其他离休人员</t>
  </si>
  <si>
    <t>附件10</t>
  </si>
  <si>
    <t>附件8</t>
  </si>
  <si>
    <t>编码</t>
  </si>
  <si>
    <t>按收入性质分</t>
  </si>
  <si>
    <t>2021年整体支出绩效目标表</t>
  </si>
  <si>
    <t xml:space="preserve">      副科级(退休)</t>
  </si>
  <si>
    <t xml:space="preserve">    台数(台)</t>
  </si>
  <si>
    <t>其他主要公用设备情况</t>
  </si>
  <si>
    <t xml:space="preserve">        副处级(事业)</t>
  </si>
  <si>
    <t>一般公共预算拨款</t>
  </si>
  <si>
    <t>五、附属单位上缴收入</t>
  </si>
  <si>
    <t>一般商品和服务支出</t>
  </si>
  <si>
    <t>一、一般公共服务支出</t>
  </si>
  <si>
    <t>2021年一般公共预算支出表(按政府预算经济分类)</t>
  </si>
  <si>
    <t>2021年部门预算收支总表</t>
  </si>
  <si>
    <t>津补贴(绩效工资)</t>
  </si>
  <si>
    <t xml:space="preserve">  复印机</t>
  </si>
  <si>
    <t xml:space="preserve">      在职人员合计</t>
  </si>
  <si>
    <t>数值</t>
  </si>
  <si>
    <t>生态绩效目标</t>
  </si>
  <si>
    <t>年度绩效目标</t>
  </si>
  <si>
    <t xml:space="preserve">      副处级(退休)</t>
  </si>
  <si>
    <t>2021年国有资本经营预算支出表(按政府预算经济分类)</t>
  </si>
  <si>
    <t>一、一般公共预算拨款</t>
  </si>
  <si>
    <t xml:space="preserve">        副科级(事业)</t>
  </si>
  <si>
    <t xml:space="preserve">      后勤服务人员(人)</t>
  </si>
  <si>
    <t>工伤保险</t>
  </si>
  <si>
    <t>生育保险</t>
  </si>
  <si>
    <t xml:space="preserve">      离休人员合计</t>
  </si>
  <si>
    <t xml:space="preserve">  事业编制合计</t>
  </si>
  <si>
    <t>附件21</t>
  </si>
  <si>
    <t>七、对企业资本性补助</t>
  </si>
  <si>
    <t>三、公共安全支出</t>
  </si>
  <si>
    <t>附件29</t>
  </si>
  <si>
    <t>采购品目</t>
  </si>
  <si>
    <t>附件25</t>
  </si>
  <si>
    <t>职业年金</t>
  </si>
  <si>
    <t>社会福利和救助</t>
  </si>
  <si>
    <t>本年支出合计</t>
  </si>
  <si>
    <t xml:space="preserve">      基本工资(元／月)</t>
  </si>
  <si>
    <t>2021年部门预算财政拨款收支总表</t>
  </si>
  <si>
    <t>品目代码</t>
  </si>
  <si>
    <t xml:space="preserve">  锅炉吨位(吨)</t>
  </si>
  <si>
    <t>离退休费</t>
  </si>
  <si>
    <t>2021年部门预算收入总体情况表</t>
  </si>
  <si>
    <t>人员基本情况</t>
  </si>
  <si>
    <t>本年收入合计</t>
  </si>
  <si>
    <t xml:space="preserve">      正科级(退休)</t>
  </si>
  <si>
    <t xml:space="preserve">  直拨电话(部)</t>
  </si>
  <si>
    <t xml:space="preserve">        正处级(事业)</t>
  </si>
  <si>
    <t xml:space="preserve">    对企业补助</t>
  </si>
  <si>
    <t>政府预算经济分类</t>
  </si>
  <si>
    <t xml:space="preserve">      其他人员(政法)</t>
  </si>
  <si>
    <t>合计</t>
  </si>
  <si>
    <t xml:space="preserve">    5、独生子女保健费(元／年)</t>
  </si>
  <si>
    <t>2021年财政专户管理等支出表(按部门预算经济分类)</t>
  </si>
  <si>
    <t>附属单位上缴收入</t>
  </si>
  <si>
    <t xml:space="preserve">        其他人员(事业B类)</t>
  </si>
  <si>
    <t>福利费</t>
  </si>
  <si>
    <t>其他社会保险</t>
  </si>
  <si>
    <t xml:space="preserve">    3、退休人员月（年）各项补贴</t>
  </si>
  <si>
    <t>2021年一般公共预算经费拨款支出表(按政府预算经济分类)</t>
  </si>
  <si>
    <t>附16</t>
  </si>
  <si>
    <t xml:space="preserve">    对附属单位补助支出</t>
  </si>
  <si>
    <t>数量指标</t>
  </si>
  <si>
    <t xml:space="preserve">  其他主要办公设备</t>
  </si>
  <si>
    <t xml:space="preserve">      B执行事业单位工资标准人员</t>
  </si>
  <si>
    <t>八、卫生健康支出</t>
  </si>
  <si>
    <t xml:space="preserve">      其他退休补贴（元／年）</t>
  </si>
  <si>
    <t xml:space="preserve">      津补贴(绩效工资)（元／月）</t>
  </si>
  <si>
    <t>二十、其他支出</t>
  </si>
  <si>
    <t xml:space="preserve">      事业人员合计</t>
  </si>
  <si>
    <t xml:space="preserve">  中央空调功率(大卡)</t>
  </si>
  <si>
    <t xml:space="preserve">    事业人员(A、B不能重复填列)</t>
  </si>
  <si>
    <t>十二、对附属单位补助支出</t>
  </si>
  <si>
    <t>主要办公设备情况(台)</t>
  </si>
  <si>
    <t>计量单位</t>
  </si>
  <si>
    <t xml:space="preserve">    5.其他人员(待岗、长休、自主创业等)</t>
  </si>
  <si>
    <t>纳入一般公共预算管理的非税收入拨款</t>
  </si>
  <si>
    <t>财政专户管理的非税收入拨款</t>
  </si>
  <si>
    <t xml:space="preserve">        执行事业单位工资标准人员合计</t>
  </si>
  <si>
    <t xml:space="preserve">      （2）公务用车购置费</t>
  </si>
  <si>
    <t>2021年“三公”经费预算表</t>
  </si>
  <si>
    <t xml:space="preserve">      正处级(政法)</t>
  </si>
  <si>
    <t>机关资本性支出(一)</t>
  </si>
  <si>
    <t>产出指标</t>
  </si>
  <si>
    <t xml:space="preserve">      绩效奖励(元／年)</t>
  </si>
  <si>
    <t xml:space="preserve">    自收自支拨款</t>
  </si>
  <si>
    <t>财务联系电话</t>
  </si>
  <si>
    <t xml:space="preserve">      A参照公务员管理人员</t>
  </si>
  <si>
    <t xml:space="preserve">    工资福利支出</t>
  </si>
  <si>
    <t>2021年资产等基本情况表</t>
  </si>
  <si>
    <t>印刷费</t>
  </si>
  <si>
    <t>总 计</t>
  </si>
  <si>
    <t xml:space="preserve">      正厅级(离休)</t>
  </si>
  <si>
    <t xml:space="preserve">           2、务必在备注栏中说明2020年“三公”经费比上年增减变化原因。</t>
  </si>
  <si>
    <t>附28</t>
  </si>
  <si>
    <t xml:space="preserve">  公用房屋租用面积</t>
  </si>
  <si>
    <t>单位地址</t>
  </si>
  <si>
    <t>十一、其他支出</t>
  </si>
  <si>
    <t>政府性基金预算拨款</t>
  </si>
  <si>
    <t>二、政府性基金预算拨款</t>
  </si>
  <si>
    <t>差旅费</t>
  </si>
  <si>
    <t xml:space="preserve">  其他配套设施使用面积</t>
  </si>
  <si>
    <t>十二、交通运输支出</t>
  </si>
  <si>
    <t>功能科目编码</t>
  </si>
  <si>
    <t>其他资金</t>
  </si>
  <si>
    <t xml:space="preserve">      工资性津贴（元／月）</t>
  </si>
  <si>
    <t xml:space="preserve">  投影机</t>
  </si>
  <si>
    <t xml:space="preserve">  供水水泵</t>
  </si>
  <si>
    <t xml:space="preserve">    功率(千瓦)</t>
  </si>
  <si>
    <t xml:space="preserve">      副科级(政法)</t>
  </si>
  <si>
    <t>部门职能职责描述</t>
  </si>
  <si>
    <t>对企业资本性补助</t>
  </si>
  <si>
    <t>公用房屋状况(平方米)</t>
  </si>
  <si>
    <t>年度预算申请</t>
  </si>
  <si>
    <t xml:space="preserve">    债务利息及费用支出</t>
  </si>
  <si>
    <t>一般公
共预算</t>
  </si>
  <si>
    <t>附件17</t>
  </si>
  <si>
    <t>附件3</t>
  </si>
  <si>
    <t>五、科学技术支出</t>
  </si>
  <si>
    <t>邮电费</t>
  </si>
  <si>
    <t>附件13</t>
  </si>
  <si>
    <t>附件7</t>
  </si>
  <si>
    <t>效益指标</t>
  </si>
  <si>
    <t>2021年一般公共预算基本支出表-工资福利支出(按政府预算经济分类)</t>
  </si>
  <si>
    <t>社会公益或服务对象满意度指标</t>
  </si>
  <si>
    <t>一般公共预算拨款(补助)</t>
  </si>
  <si>
    <t>对社会保险基金补助</t>
  </si>
  <si>
    <t>六、对企业补助</t>
  </si>
  <si>
    <t>部门预算经济分类</t>
  </si>
  <si>
    <t xml:space="preserve">    专项商品和服务支出</t>
  </si>
  <si>
    <t xml:space="preserve">    编内生产车辆数</t>
  </si>
  <si>
    <t>临时工作人员经费</t>
  </si>
  <si>
    <t>财政专户管理等</t>
  </si>
  <si>
    <t xml:space="preserve">      副厅级(离休)</t>
  </si>
  <si>
    <t xml:space="preserve">      其他人员</t>
  </si>
  <si>
    <t>日常维修(护)费</t>
  </si>
  <si>
    <t>2021年部门预算支出总体情况表(按政府预算经济分类)</t>
  </si>
  <si>
    <t xml:space="preserve">  生产车</t>
  </si>
  <si>
    <t>说明：1.本单位无二级机构，本表预算数为本单位预算数。</t>
  </si>
  <si>
    <t>对社会保障基金补助</t>
  </si>
  <si>
    <t>党建经费</t>
  </si>
  <si>
    <t>2021年一般公共预算基本支出表-一般商品和服务支出(按部门预算经济分类)</t>
  </si>
  <si>
    <t xml:space="preserve">        高级职称</t>
  </si>
  <si>
    <t xml:space="preserve">    差额拨款</t>
  </si>
  <si>
    <t>长期绩效目标</t>
  </si>
  <si>
    <t xml:space="preserve">    支出总计</t>
  </si>
  <si>
    <t>专项立项依据</t>
  </si>
  <si>
    <t xml:space="preserve">      文明单位奖励(元／年)</t>
  </si>
  <si>
    <t xml:space="preserve">    政法人员</t>
  </si>
  <si>
    <t xml:space="preserve">        参照公务员管理人员合计</t>
  </si>
  <si>
    <t>其中：（1）公务用车运行维护费</t>
  </si>
  <si>
    <t>附件22</t>
  </si>
  <si>
    <t xml:space="preserve">    其他支出</t>
  </si>
  <si>
    <t>附件26</t>
  </si>
  <si>
    <t>附件:4</t>
  </si>
  <si>
    <t xml:space="preserve">    经费拨款（补助）</t>
  </si>
  <si>
    <t xml:space="preserve">    区级领导车辆数</t>
  </si>
  <si>
    <t>二、国防支出</t>
  </si>
  <si>
    <t xml:space="preserve">  执法车</t>
  </si>
  <si>
    <t xml:space="preserve">  后勤服务编制</t>
  </si>
  <si>
    <t xml:space="preserve">      副处级(政法)</t>
  </si>
  <si>
    <t>社会保障缴费</t>
  </si>
  <si>
    <t>四、对事业单位经常性补助</t>
  </si>
  <si>
    <t xml:space="preserve">      行政人员</t>
  </si>
  <si>
    <t>说明： 1、本表口径为一般公共预算拨款安排的“三公”经费支出(含基本支出和项目支出)。</t>
  </si>
  <si>
    <t>债务利息和费用支出</t>
  </si>
  <si>
    <t>十、债务利息和费用支出</t>
  </si>
  <si>
    <t>预算数</t>
  </si>
  <si>
    <t xml:space="preserve">  实有公车数合计</t>
  </si>
  <si>
    <t>九、节能环保支出</t>
  </si>
  <si>
    <t>三、财政专户管理的非税收入拨款</t>
  </si>
  <si>
    <t>其他对事业单位补助</t>
  </si>
  <si>
    <t xml:space="preserve">    专项对个人和家庭的补助</t>
  </si>
  <si>
    <t>2021年政府性基金预算支出表(按部门预算经济分类)</t>
  </si>
  <si>
    <t>其他对个人和家庭</t>
  </si>
  <si>
    <t>功能科目</t>
  </si>
  <si>
    <t xml:space="preserve">  临时工作人员(人)</t>
  </si>
  <si>
    <t>时效指标</t>
  </si>
  <si>
    <t>其他有关情况</t>
  </si>
  <si>
    <t xml:space="preserve">  船艇</t>
  </si>
  <si>
    <t>公务接待费</t>
  </si>
  <si>
    <t>公务费</t>
  </si>
  <si>
    <t xml:space="preserve">  政法编制</t>
  </si>
  <si>
    <t>2、公务接待费</t>
  </si>
  <si>
    <t>2021年一般公共预算基本支出表-对个人和家庭的补助(按政府预算经济分类)</t>
  </si>
  <si>
    <t xml:space="preserve">      行政人员合计</t>
  </si>
  <si>
    <t>独生子女保健费</t>
  </si>
  <si>
    <t>附15</t>
  </si>
  <si>
    <t>其他人员支出</t>
  </si>
  <si>
    <t>纳入专户的非税收入拨款</t>
  </si>
  <si>
    <t xml:space="preserve">  编制人数合计</t>
  </si>
  <si>
    <t xml:space="preserve">    资本性支出</t>
  </si>
  <si>
    <t xml:space="preserve">      正科级(政法)</t>
  </si>
  <si>
    <t>单位：万元</t>
  </si>
  <si>
    <t xml:space="preserve">  其中:编内公务车辆数</t>
  </si>
  <si>
    <t xml:space="preserve">  公务车</t>
  </si>
  <si>
    <t xml:space="preserve">    全额拨款</t>
  </si>
  <si>
    <t>2021年政府采购预算明细表</t>
  </si>
  <si>
    <t xml:space="preserve">    上级专项补助拨款</t>
  </si>
  <si>
    <t xml:space="preserve">    一般商品和服务支出</t>
  </si>
  <si>
    <t xml:space="preserve">    不占编车辆数</t>
  </si>
  <si>
    <t>专项名称</t>
  </si>
  <si>
    <t>工资福利支出</t>
  </si>
  <si>
    <t xml:space="preserve">一、基本支出 </t>
  </si>
  <si>
    <t>小计</t>
  </si>
  <si>
    <t>2021年项目支出绩效目标表</t>
  </si>
  <si>
    <t>一、机关工资福利支出</t>
  </si>
  <si>
    <t>1、因公出国(境)费</t>
  </si>
  <si>
    <t>其他对个人和家庭的补助</t>
  </si>
  <si>
    <t xml:space="preserve">      综治考核奖励(元／年)</t>
  </si>
  <si>
    <t>公车编制数(辆)</t>
  </si>
  <si>
    <t xml:space="preserve">      其他岗位人员(人)</t>
  </si>
  <si>
    <t>对个人
和家庭
的补助</t>
  </si>
  <si>
    <t xml:space="preserve">  小型计算机</t>
  </si>
  <si>
    <t xml:space="preserve">  总机中继线数(条)</t>
  </si>
  <si>
    <t xml:space="preserve">  速印机</t>
  </si>
  <si>
    <t>2021年国有资本经营预算支出表(按部门预算经济分类)</t>
  </si>
  <si>
    <t>综治考核奖励</t>
  </si>
  <si>
    <t>可持续影响指标</t>
  </si>
  <si>
    <t xml:space="preserve">      护理费（元／月）</t>
  </si>
  <si>
    <t xml:space="preserve">  打印机</t>
  </si>
  <si>
    <t>备注</t>
  </si>
  <si>
    <t>培训费</t>
  </si>
  <si>
    <t>二十一、结转下年支出</t>
  </si>
  <si>
    <t xml:space="preserve">  遗属人数(人)</t>
  </si>
  <si>
    <t>2021年一般公共预算支出表(按部门预算经济分类)</t>
  </si>
  <si>
    <t>委托业务费</t>
  </si>
  <si>
    <t>资本性支出</t>
  </si>
  <si>
    <t xml:space="preserve">      副厅级(退休)</t>
  </si>
  <si>
    <t>项目支出</t>
  </si>
  <si>
    <t>产出目标</t>
  </si>
  <si>
    <t>2021年一般公共预算经费拨款支出表(按部门预算经济分类)</t>
  </si>
  <si>
    <t>采购项目</t>
  </si>
  <si>
    <t>个人农业生产补贴</t>
  </si>
  <si>
    <t>十七、住房保障支出</t>
  </si>
  <si>
    <t xml:space="preserve">      计算机操作人员(人)</t>
  </si>
  <si>
    <t xml:space="preserve">    对个人和家庭的补助</t>
  </si>
  <si>
    <t>政府性基金预算</t>
  </si>
  <si>
    <t xml:space="preserve">  摩托车</t>
  </si>
  <si>
    <t>工资奖金津补贴</t>
  </si>
  <si>
    <t>一般公共预算</t>
  </si>
  <si>
    <t>2021年财政专户管理等支出表(按政府预算经济分类)</t>
  </si>
  <si>
    <t>医疗保险</t>
  </si>
  <si>
    <t>附件12</t>
  </si>
  <si>
    <t>失业保险</t>
  </si>
  <si>
    <t>附件6</t>
  </si>
  <si>
    <t xml:space="preserve">      司机(人)</t>
  </si>
  <si>
    <t>三、结转下年支出</t>
  </si>
  <si>
    <t>附件2</t>
  </si>
  <si>
    <t xml:space="preserve">  办公用房面积</t>
  </si>
  <si>
    <t xml:space="preserve">  事业编制</t>
  </si>
  <si>
    <t>公用通讯设备情况</t>
  </si>
  <si>
    <t>对附属单位补助支出</t>
  </si>
  <si>
    <t>**</t>
  </si>
  <si>
    <t>项目名称</t>
  </si>
  <si>
    <t xml:space="preserve">      其中:副处以上退休人员</t>
  </si>
  <si>
    <t>名称</t>
  </si>
  <si>
    <t xml:space="preserve">      政协文史员、民退教师及落实政策教师生活费（元／月）</t>
  </si>
  <si>
    <t>商品和服务支出</t>
  </si>
  <si>
    <t xml:space="preserve">      副科级</t>
  </si>
  <si>
    <t>其他交通费用</t>
  </si>
  <si>
    <t xml:space="preserve">  其他通讯设备(台)</t>
  </si>
  <si>
    <t>政府性
基金预算</t>
  </si>
  <si>
    <t>政府性基金拨款</t>
  </si>
  <si>
    <t xml:space="preserve">  摄影机</t>
  </si>
  <si>
    <t>遗属生活补助</t>
  </si>
  <si>
    <t xml:space="preserve">      正处级</t>
  </si>
  <si>
    <t>工会经费</t>
  </si>
  <si>
    <t>十、城乡社区支出</t>
  </si>
  <si>
    <t xml:space="preserve">      绩效奖励（元／年）</t>
  </si>
  <si>
    <t>附件23</t>
  </si>
  <si>
    <t>对事业单位资本性补助</t>
  </si>
  <si>
    <t>总  计</t>
  </si>
  <si>
    <t>维修(护)费</t>
  </si>
  <si>
    <t>上级专项补助拨款</t>
  </si>
  <si>
    <t xml:space="preserve">  在校学生人数(人)</t>
  </si>
  <si>
    <t xml:space="preserve">    2.提前离岗人员</t>
  </si>
  <si>
    <t xml:space="preserve">      正科级</t>
  </si>
  <si>
    <t>十六、自然资源海洋气象等支出</t>
  </si>
  <si>
    <t xml:space="preserve">  其他专用设备（台、件）</t>
  </si>
  <si>
    <t xml:space="preserve">  照相机</t>
  </si>
  <si>
    <t>物业管理费</t>
  </si>
  <si>
    <t>九、对社会保障基金补助</t>
  </si>
  <si>
    <t xml:space="preserve">  传真机</t>
  </si>
  <si>
    <t xml:space="preserve">    2、离休人员月（年）各项补贴</t>
  </si>
  <si>
    <t>会议费</t>
  </si>
  <si>
    <t>上年
结转</t>
  </si>
  <si>
    <t>附件30</t>
  </si>
  <si>
    <t xml:space="preserve">    纳入一般公共预算管理的非税收入拨款</t>
  </si>
  <si>
    <t xml:space="preserve">        其他人员(事业)</t>
  </si>
  <si>
    <t>专项对个人和家庭的补助</t>
  </si>
  <si>
    <t>支                                出</t>
  </si>
  <si>
    <t xml:space="preserve">      增发一个月养老金(元／年)</t>
  </si>
  <si>
    <t>部门名称</t>
  </si>
  <si>
    <t xml:space="preserve">      副处级</t>
  </si>
  <si>
    <t>机关工资福利支出</t>
  </si>
  <si>
    <t>单位名称</t>
  </si>
  <si>
    <t xml:space="preserve">  实有人数</t>
  </si>
  <si>
    <t>其他商品和服务支出</t>
  </si>
  <si>
    <t>规格要求</t>
  </si>
  <si>
    <t xml:space="preserve">    对社会保险基金补助</t>
  </si>
  <si>
    <t>债务利息及费用支出</t>
  </si>
  <si>
    <t xml:space="preserve">  电梯</t>
  </si>
  <si>
    <t xml:space="preserve">      退休人员合计</t>
  </si>
  <si>
    <t xml:space="preserve">      正科级(离休)</t>
  </si>
  <si>
    <t>六、文化体育与传媒支出</t>
  </si>
  <si>
    <t>财务负责人</t>
  </si>
  <si>
    <t>是否独立院落</t>
  </si>
  <si>
    <t>总计</t>
  </si>
  <si>
    <t xml:space="preserve">    高中</t>
  </si>
  <si>
    <t xml:space="preserve">  独生子女人数(人)</t>
  </si>
  <si>
    <t>2021年一般公共预算基本支出表-一般商品和服务支出(按政府预算经济分类)</t>
  </si>
  <si>
    <t xml:space="preserve">  工作车</t>
  </si>
  <si>
    <t>七、社会保障和就业支出</t>
  </si>
  <si>
    <t>2021年部门预算支出总体情况表(按部门预算经济分类)</t>
  </si>
  <si>
    <t>经济科目名称</t>
  </si>
  <si>
    <t>成本指标</t>
  </si>
  <si>
    <t xml:space="preserve">        中级职称</t>
  </si>
  <si>
    <t xml:space="preserve">      年终一次性奖金（元／年）</t>
  </si>
  <si>
    <t>实有车、船数(辆)</t>
  </si>
  <si>
    <t xml:space="preserve">  公用房屋出租面积</t>
  </si>
  <si>
    <t>公务交通补贴</t>
  </si>
  <si>
    <t xml:space="preserve">    供水水泵功率(千瓦)</t>
  </si>
  <si>
    <t>办公费</t>
  </si>
  <si>
    <t>三、机关资本性支出(一)</t>
  </si>
  <si>
    <t>按支出性质分</t>
  </si>
  <si>
    <t>部门整体支出年度绩效目标</t>
  </si>
  <si>
    <t>十八、粮油物资储备支出</t>
  </si>
  <si>
    <t>功  能  分  类</t>
  </si>
  <si>
    <t>2021年一般公共预算基本支出表-对个人和家庭的补助(按部门预算经济分类)</t>
  </si>
  <si>
    <t>绩效指标</t>
  </si>
  <si>
    <t>金额</t>
  </si>
  <si>
    <t xml:space="preserve">  网络服务器</t>
  </si>
  <si>
    <t xml:space="preserve">    在校学生人数合计</t>
  </si>
  <si>
    <t xml:space="preserve">      副处级(离休)</t>
  </si>
  <si>
    <t xml:space="preserve">      政法人员合计</t>
  </si>
  <si>
    <t>3、公务用车运行维护及购置费</t>
  </si>
  <si>
    <t>项  目  名  称</t>
  </si>
  <si>
    <t>经济效益指标</t>
  </si>
  <si>
    <t>交通费</t>
  </si>
  <si>
    <t>十一、农林水支出</t>
  </si>
  <si>
    <t>对企业补助</t>
  </si>
  <si>
    <t xml:space="preserve">      其他离休补贴（元／年）</t>
  </si>
  <si>
    <t>2021年政府性基金预算支出表(按政府预算经济分类)</t>
  </si>
  <si>
    <t>附件11</t>
  </si>
  <si>
    <t>附件9</t>
  </si>
  <si>
    <t>附件5</t>
  </si>
  <si>
    <t xml:space="preserve">      配偶、遗孀无固定收入生活补助（元／月）</t>
  </si>
  <si>
    <t xml:space="preserve">  编制人数</t>
  </si>
  <si>
    <t>单位性质(行政单位填1政法单位填2全额事业填3差额事业填4自收自支填5)</t>
  </si>
  <si>
    <t>附件19</t>
  </si>
  <si>
    <t>对事业单位经常性补助</t>
  </si>
  <si>
    <t>2021年部门预算支出总体情况表</t>
  </si>
  <si>
    <t xml:space="preserve">      其他退休人员</t>
  </si>
  <si>
    <t xml:space="preserve">    3.离休人员</t>
  </si>
  <si>
    <t xml:space="preserve">      打字文印人员(人)</t>
  </si>
  <si>
    <t>基本工资</t>
  </si>
  <si>
    <t>八、对个人和家庭补助</t>
  </si>
  <si>
    <t>十九、灾害防治及应急管理支出</t>
  </si>
  <si>
    <t>二、项目支出</t>
  </si>
  <si>
    <t xml:space="preserve">    超编车辆数</t>
  </si>
  <si>
    <t xml:space="preserve">      临时工作人员合计(人)</t>
  </si>
  <si>
    <t xml:space="preserve">  电力空调</t>
  </si>
  <si>
    <t xml:space="preserve">  实有离退休干部党员人数</t>
  </si>
  <si>
    <t xml:space="preserve">  其他</t>
  </si>
  <si>
    <t xml:space="preserve">  实有公车数</t>
  </si>
  <si>
    <t xml:space="preserve">      生活性补贴（元／月）</t>
  </si>
  <si>
    <t xml:space="preserve">    初中</t>
  </si>
  <si>
    <t>年终一次性奖金</t>
  </si>
  <si>
    <t>质量指标</t>
  </si>
  <si>
    <t>资金总额</t>
  </si>
  <si>
    <t xml:space="preserve">    供水水泵台数(台)</t>
  </si>
  <si>
    <t>功能科目名称</t>
  </si>
  <si>
    <t xml:space="preserve">    4、遗属月补助（元／月）</t>
  </si>
  <si>
    <t>整体绩效目标</t>
  </si>
  <si>
    <t>2021年项目支出预算明细表</t>
  </si>
  <si>
    <t>附件24</t>
  </si>
  <si>
    <t>老干党组织经费</t>
  </si>
  <si>
    <t>六、上年结转</t>
  </si>
  <si>
    <t xml:space="preserve">    专项转移支付补助拨款</t>
  </si>
  <si>
    <t>附件20</t>
  </si>
  <si>
    <t>单位:万元</t>
  </si>
  <si>
    <t xml:space="preserve">      副科级(离休)</t>
  </si>
  <si>
    <t xml:space="preserve">  行政编制</t>
  </si>
  <si>
    <t>四、教育支出</t>
  </si>
  <si>
    <t>2021年一般公共预算基本支出表-工资福利支出(按部门预算经济分类)</t>
  </si>
  <si>
    <t xml:space="preserve">    电梯站数(站)</t>
  </si>
  <si>
    <t>其他工资福利支出</t>
  </si>
  <si>
    <t>机关商品和服务支出</t>
  </si>
  <si>
    <t>二、机关商品和服务支出</t>
  </si>
  <si>
    <t>项目内容</t>
  </si>
  <si>
    <t xml:space="preserve">      安保人员(人)</t>
  </si>
  <si>
    <t xml:space="preserve">  微型计算机(含笔记本)</t>
  </si>
  <si>
    <t>单位基本情况</t>
  </si>
  <si>
    <t>专项商品和服务支出</t>
  </si>
  <si>
    <t>公务用车运行维护费</t>
  </si>
  <si>
    <t>文明单位奖励</t>
  </si>
  <si>
    <t>工资性津贴</t>
  </si>
  <si>
    <t>采购数量</t>
  </si>
  <si>
    <t xml:space="preserve">      正处级(离休)</t>
  </si>
  <si>
    <t>退休费</t>
  </si>
  <si>
    <t xml:space="preserve">        初级职称</t>
  </si>
  <si>
    <t>对附属
单位补
助支出</t>
  </si>
  <si>
    <t>一般公共服务支出</t>
  </si>
  <si>
    <t>201</t>
  </si>
  <si>
    <t/>
  </si>
  <si>
    <t>台式计算机</t>
  </si>
  <si>
    <t>台</t>
  </si>
  <si>
    <t>资源勘探工业信息等支出</t>
  </si>
  <si>
    <t>单位名称:常德高新技术产业开发区管理委员会</t>
    <phoneticPr fontId="0" type="noConversion"/>
  </si>
  <si>
    <t>单位名称:常德高新技术产业开发区管理委员会</t>
    <phoneticPr fontId="0" type="noConversion"/>
  </si>
  <si>
    <t>单位名称:常德高新技术产业开发区管理委员会</t>
    <phoneticPr fontId="0" type="noConversion"/>
  </si>
  <si>
    <t>常德高新技术产业开发区管理委员会</t>
    <phoneticPr fontId="0" type="noConversion"/>
  </si>
  <si>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</si>
  <si>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</si>
  <si>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</si>
  <si>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</si>
  <si>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</si>
  <si>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</si>
  <si>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</si>
  <si>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</si>
  <si>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</si>
  <si>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</si>
  <si>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</si>
  <si>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</si>
  <si>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</si>
  <si>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</si>
  <si>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</si>
  <si>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</si>
  <si>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</si>
  <si>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</si>
  <si>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</si>
  <si>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专项业务及机关事务管理</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</si>
  <si>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</si>
  <si>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</si>
  <si>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</si>
  <si>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</si>
  <si>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</si>
  <si>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</si>
  <si>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</si>
  <si>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</si>
  <si>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</si>
  <si>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</si>
  <si>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</si>
  <si>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</si>
  <si>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</si>
  <si>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</si>
  <si>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</si>
  <si>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</si>
  <si>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</si>
  <si>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</si>
  <si>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</si>
  <si>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</si>
  <si>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</si>
  <si>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</si>
  <si>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</si>
  <si>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</si>
  <si>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</si>
  <si>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</si>
  <si>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税收业务</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</si>
  <si>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</si>
  <si>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</si>
  <si>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</si>
  <si>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</si>
  <si>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</si>
  <si>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</si>
  <si>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</si>
  <si>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</si>
  <si>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</si>
  <si>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</si>
  <si>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</si>
  <si>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</si>
  <si>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</si>
  <si>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纪检监察事务</t>
  </si>
  <si>
    <t>大案要案查处</t>
  </si>
  <si>
    <t>派驻派出机构</t>
  </si>
  <si>
    <t>巡视工作</t>
  </si>
  <si>
    <t>其他纪检监察事务支出</t>
  </si>
  <si>
    <t>商贸事务</t>
  </si>
  <si>
    <t>对外贸易管理</t>
  </si>
  <si>
    <t>国际经济合作</t>
  </si>
  <si>
    <t>外资管理</t>
  </si>
  <si>
    <t>国内贸易管理</t>
  </si>
  <si>
    <t>招商引资</t>
  </si>
  <si>
    <t>其他商贸事务支出</t>
  </si>
  <si>
    <t>知识产权事务</t>
  </si>
  <si>
    <t>专利审批</t>
  </si>
  <si>
    <t>知识产权战略和规划</t>
  </si>
  <si>
    <t>国际合作和交流</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</si>
  <si>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</si>
  <si>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</si>
  <si>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</si>
  <si>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</si>
  <si>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</si>
  <si>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</si>
  <si>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</si>
  <si>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</si>
  <si>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</si>
  <si>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</si>
  <si>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</si>
  <si>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</si>
  <si>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</si>
  <si>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</si>
  <si>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</si>
  <si>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</si>
  <si>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</si>
  <si>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</si>
  <si>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</si>
  <si>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</si>
  <si>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</si>
  <si>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</si>
  <si>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</si>
  <si>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</si>
  <si>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</si>
  <si>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</si>
  <si>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宣传管理</t>
  </si>
  <si>
    <t>其他宣传事务支出</t>
  </si>
  <si>
    <t>统战事务</t>
  </si>
  <si>
    <t>宗教事务</t>
  </si>
  <si>
    <t>华侨事务</t>
  </si>
  <si>
    <t>其他统战事务支出</t>
  </si>
  <si>
    <t>对外联络事务</t>
  </si>
  <si>
    <t>其他对外联络事务支出</t>
  </si>
  <si>
    <t>其他共产党事务支出</t>
  </si>
  <si>
    <t>网信事务</t>
  </si>
  <si>
    <t>信息安全事务</t>
  </si>
  <si>
    <t>其他网信事务支出</t>
  </si>
  <si>
    <t>市场监督管理事务</t>
  </si>
  <si>
    <t>市场主体管理</t>
  </si>
  <si>
    <t>市场秩序执法</t>
  </si>
  <si>
    <t>质量基础</t>
  </si>
  <si>
    <t>药品事务</t>
  </si>
  <si>
    <t>医疗器械事务</t>
  </si>
  <si>
    <t>化妆品事务</t>
  </si>
  <si>
    <t>质量安全监管</t>
  </si>
  <si>
    <t>食品安全监管</t>
  </si>
  <si>
    <t>其他市场监督管理事务</t>
  </si>
  <si>
    <t>其他一般公共服务支出</t>
  </si>
  <si>
    <t>国家赔偿费用支出</t>
  </si>
  <si>
    <t>外交支出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</si>
  <si>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</si>
  <si>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</si>
  <si>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</si>
  <si>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</si>
  <si>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</si>
  <si>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</si>
  <si>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</si>
  <si>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</si>
  <si>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</si>
  <si>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</si>
  <si>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</si>
  <si>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</si>
  <si>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</si>
  <si>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</si>
  <si>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</si>
  <si>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</si>
  <si>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对外合作活动</t>
  </si>
  <si>
    <t>其他对外合作与交流支出</t>
  </si>
  <si>
    <t>对外宣传</t>
  </si>
  <si>
    <t>边界勘界联检</t>
  </si>
  <si>
    <t>边界勘界</t>
  </si>
  <si>
    <t>边界联检</t>
  </si>
  <si>
    <t>边界界桩维护</t>
  </si>
  <si>
    <t>国际发展合作</t>
  </si>
  <si>
    <t>其他国际发展合作支出</t>
  </si>
  <si>
    <t>其他外交支出</t>
  </si>
  <si>
    <t>国防支出</t>
  </si>
  <si>
    <t>现役部队</t>
  </si>
  <si>
    <t>国防科研事业</t>
  </si>
  <si>
    <t>专项工程</t>
  </si>
  <si>
    <t>国防动员</t>
  </si>
  <si>
    <t>兵役征集</t>
  </si>
  <si>
    <t>经济动员</t>
  </si>
  <si>
    <t>人民防空</t>
  </si>
  <si>
    <t>交通战备</t>
  </si>
  <si>
    <t>国防教育</t>
  </si>
  <si>
    <t>预备役部队</t>
  </si>
  <si>
    <t>民兵</t>
  </si>
  <si>
    <t>边海防</t>
  </si>
  <si>
    <t>其他国防动员支出</t>
  </si>
  <si>
    <t>其他国防支出</t>
  </si>
  <si>
    <t>公共安全支出</t>
  </si>
  <si>
    <t>武装警察部队</t>
  </si>
  <si>
    <t>其他武装警察部队支出</t>
  </si>
  <si>
    <t>公安</t>
  </si>
  <si>
    <t>执法办案</t>
  </si>
  <si>
    <t>特别业务</t>
  </si>
  <si>
    <t>特勤业务</t>
  </si>
  <si>
    <t>移民事务</t>
  </si>
  <si>
    <t>其他公安支出</t>
  </si>
  <si>
    <t>国家安全</t>
  </si>
  <si>
    <t>安全业务</t>
  </si>
  <si>
    <t>其他国家安全支出</t>
  </si>
  <si>
    <t>检察</t>
  </si>
  <si>
    <t>“两房”建设</t>
  </si>
  <si>
    <t>检察监督</t>
  </si>
  <si>
    <t>其他检察支出</t>
  </si>
  <si>
    <t>法院</t>
  </si>
  <si>
    <t>案件审判</t>
  </si>
  <si>
    <t>案件执行</t>
  </si>
  <si>
    <t>“两庭”建设</t>
  </si>
  <si>
    <t>其他法院支出</t>
  </si>
  <si>
    <t>司法</t>
  </si>
  <si>
    <t>基层司法业务</t>
  </si>
  <si>
    <t>普法宣传</t>
  </si>
  <si>
    <t>律师管理</t>
  </si>
  <si>
    <t>公共法律服务</t>
  </si>
  <si>
    <t>国家统一法律职业资格考试</t>
  </si>
  <si>
    <t>社区矫正</t>
  </si>
  <si>
    <t>法制建设</t>
  </si>
  <si>
    <t>其他司法支出</t>
  </si>
  <si>
    <t>监狱</t>
  </si>
  <si>
    <t>犯人生活</t>
  </si>
  <si>
    <t>犯人改造</t>
  </si>
  <si>
    <t>狱政设施建设</t>
  </si>
  <si>
    <t>其他监狱支出</t>
  </si>
  <si>
    <t>强制隔离戒毒</t>
  </si>
  <si>
    <t>强制隔离戒毒人员生活</t>
  </si>
  <si>
    <t>强制隔离戒毒人员教育</t>
  </si>
  <si>
    <t>所政设施建设</t>
  </si>
  <si>
    <t>其他强制隔离戒毒支出</t>
  </si>
  <si>
    <t>国家保密</t>
  </si>
  <si>
    <t>保密技术</t>
  </si>
  <si>
    <t>保密管理</t>
  </si>
  <si>
    <t>其他国家保密支出</t>
  </si>
  <si>
    <t>缉私警察</t>
  </si>
  <si>
    <t>缉私业务</t>
  </si>
  <si>
    <t>其他缉私警察支出</t>
  </si>
  <si>
    <t>其他公共安全支出</t>
  </si>
  <si>
    <t>国家司法救助支出</t>
  </si>
  <si>
    <t>教育支出</t>
  </si>
  <si>
    <t>教育管理事务</t>
  </si>
  <si>
    <t>其他教育管理事务支出</t>
  </si>
  <si>
    <t>普通教育</t>
  </si>
  <si>
    <t>学前教育</t>
  </si>
  <si>
    <t>小学教育</t>
  </si>
  <si>
    <t>初中教育</t>
  </si>
  <si>
    <t>高中教育</t>
  </si>
  <si>
    <t>高等教育</t>
  </si>
  <si>
    <t>其他普通教育支出</t>
  </si>
  <si>
    <t>职业教育</t>
  </si>
  <si>
    <t>初等职业教育</t>
  </si>
  <si>
    <t>中等职业教育</t>
  </si>
  <si>
    <t>技校教育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</si>
  <si>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</si>
  <si>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</si>
  <si>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</si>
  <si>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</si>
  <si>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</si>
  <si>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</si>
  <si>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</si>
  <si>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</si>
  <si>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</si>
  <si>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</si>
  <si>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</si>
  <si>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</si>
  <si>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</si>
  <si>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</si>
  <si>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</si>
  <si>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</si>
  <si>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</si>
  <si>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</si>
  <si>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</si>
  <si>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</si>
  <si>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</si>
  <si>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</si>
  <si>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</si>
  <si>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</si>
  <si>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</si>
  <si>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</si>
  <si>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</si>
  <si>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</si>
  <si>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</si>
  <si>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</si>
  <si>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</si>
  <si>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</si>
  <si>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</si>
  <si>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</si>
  <si>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科学技术支出</t>
  </si>
  <si>
    <t>科学技术管理事务</t>
  </si>
  <si>
    <t>其他科学技术管理事务支出</t>
  </si>
  <si>
    <t>基础研究</t>
  </si>
  <si>
    <t>机构运行</t>
  </si>
  <si>
    <t>自然科学基金</t>
  </si>
  <si>
    <t>实验室及相关设施</t>
  </si>
  <si>
    <t>重大科学工程</t>
  </si>
  <si>
    <t>专项基础科研</t>
  </si>
  <si>
    <t>专项技术基础</t>
  </si>
  <si>
    <t>科技人才队伍建设</t>
  </si>
  <si>
    <t>其他基础研究支出</t>
  </si>
  <si>
    <t>应用研究</t>
  </si>
  <si>
    <t>社会公益研究</t>
  </si>
  <si>
    <t>高技术研究</t>
  </si>
  <si>
    <t>专项科研试制</t>
  </si>
  <si>
    <t>其他应用研究支出</t>
  </si>
  <si>
    <t>技术研究与开发</t>
  </si>
  <si>
    <t>科技成果转化与扩散</t>
  </si>
  <si>
    <t>共性技术研究与开发</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</si>
  <si>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</si>
  <si>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</si>
  <si>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</si>
  <si>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</si>
  <si>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</si>
  <si>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</si>
  <si>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</si>
  <si>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</si>
  <si>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</si>
  <si>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</si>
  <si>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</si>
  <si>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</si>
  <si>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</si>
  <si>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</si>
  <si>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</si>
  <si>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</si>
  <si>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</si>
  <si>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</si>
  <si>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</si>
  <si>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</si>
  <si>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</si>
  <si>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</si>
  <si>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</si>
  <si>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其他科技重大项目</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</si>
  <si>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</si>
  <si>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</si>
  <si>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</si>
  <si>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</si>
  <si>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</si>
  <si>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</si>
  <si>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</si>
  <si>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</si>
  <si>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</si>
  <si>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</si>
  <si>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</si>
  <si>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</si>
  <si>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</si>
  <si>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</si>
  <si>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</si>
  <si>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</si>
  <si>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</si>
  <si>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</si>
  <si>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</si>
  <si>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</si>
  <si>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</si>
  <si>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</si>
  <si>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</si>
  <si>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文化和旅游管理事务</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</si>
  <si>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</si>
  <si>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</si>
  <si>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</si>
  <si>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</si>
  <si>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</si>
  <si>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</si>
  <si>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</si>
  <si>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</si>
  <si>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</si>
  <si>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</si>
  <si>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</si>
  <si>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</si>
  <si>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</si>
  <si>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</si>
  <si>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</si>
  <si>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</si>
  <si>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</si>
  <si>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</si>
  <si>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</si>
  <si>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</si>
  <si>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</si>
  <si>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</si>
  <si>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</si>
  <si>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</si>
  <si>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购买农村电影公益性放映版权服务</t>
  </si>
  <si>
    <t>其他国家电影事业发展专项资金支出</t>
  </si>
  <si>
    <t>广播电视</t>
  </si>
  <si>
    <t>监测监管</t>
  </si>
  <si>
    <t>传输发射</t>
  </si>
  <si>
    <t>广播电视事务</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</si>
  <si>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</si>
  <si>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</si>
  <si>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</si>
  <si>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</si>
  <si>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</si>
  <si>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</si>
  <si>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</si>
  <si>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</si>
  <si>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</si>
  <si>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</si>
  <si>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其他文化旅游体育与传媒支出</t>
  </si>
  <si>
    <t>宣传文化发展专项支出</t>
  </si>
  <si>
    <t>文化产业发展专项支出</t>
  </si>
  <si>
    <t>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</si>
  <si>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</si>
  <si>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</si>
  <si>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</si>
  <si>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</si>
  <si>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</si>
  <si>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</si>
  <si>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</si>
  <si>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</si>
  <si>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</si>
  <si>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政府特殊津贴</t>
  </si>
  <si>
    <t>资助留学回国人员</t>
  </si>
  <si>
    <t>博士后日常经费</t>
  </si>
  <si>
    <t>引进人才费用</t>
  </si>
  <si>
    <t>其他人力资源和社会保障管理事务支出</t>
  </si>
  <si>
    <t>民政管理事务</t>
  </si>
  <si>
    <t>社会组织管理</t>
  </si>
  <si>
    <t>行政区划和地名管理</t>
  </si>
  <si>
    <t>基层政权建设和社区治理</t>
  </si>
  <si>
    <t>其他民政管理事务支出</t>
  </si>
  <si>
    <t>补充全国社会保障基金</t>
  </si>
  <si>
    <t>用一般公共预算补充基金</t>
  </si>
  <si>
    <t>国有资本经营预算补充社保基金支出</t>
  </si>
  <si>
    <t>用其他财政资金补充基金</t>
  </si>
  <si>
    <t>行政事业单位养老支出</t>
  </si>
  <si>
    <t>行政单位离退休</t>
  </si>
  <si>
    <t>事业单位离退休</t>
  </si>
  <si>
    <t>离退休人员管理机构</t>
  </si>
  <si>
    <t>机关事业单位基本养老保险缴费支出</t>
  </si>
  <si>
    <t>机关事业单位职业年金缴费支出</t>
  </si>
  <si>
    <t>对机关事业单位基本养老保险基金的补助</t>
  </si>
  <si>
    <t>对机关事业单位职业年金的补助</t>
  </si>
  <si>
    <t>其他行政事业单位养老支出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</si>
  <si>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</si>
  <si>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</si>
  <si>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</si>
  <si>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</si>
  <si>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</si>
  <si>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</si>
  <si>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</si>
  <si>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</si>
  <si>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</si>
  <si>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</si>
  <si>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</si>
  <si>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</si>
  <si>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促进创业补贴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</si>
  <si>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</si>
  <si>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</si>
  <si>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</si>
  <si>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</si>
  <si>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</si>
  <si>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</si>
  <si>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</si>
  <si>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</si>
  <si>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</si>
  <si>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</si>
  <si>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</si>
  <si>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</si>
  <si>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</si>
  <si>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</si>
  <si>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</si>
  <si>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</si>
  <si>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</si>
  <si>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</si>
  <si>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</si>
  <si>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康复辅具</t>
  </si>
  <si>
    <t>殡葬</t>
  </si>
  <si>
    <t>社会福利事业单位</t>
  </si>
  <si>
    <t>养老服务</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</si>
  <si>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</si>
  <si>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</si>
  <si>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</si>
  <si>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</si>
  <si>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</si>
  <si>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</si>
  <si>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</si>
  <si>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</si>
  <si>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</si>
  <si>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</si>
  <si>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</si>
  <si>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</si>
  <si>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</si>
  <si>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</si>
  <si>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</si>
  <si>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</si>
  <si>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</si>
  <si>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</si>
  <si>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</si>
  <si>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</si>
  <si>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</si>
  <si>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</si>
  <si>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</si>
  <si>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</si>
  <si>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</si>
  <si>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</si>
  <si>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</si>
  <si>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</si>
  <si>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</si>
  <si>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</si>
  <si>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</si>
  <si>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</si>
  <si>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</si>
  <si>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</si>
  <si>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</si>
  <si>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</si>
  <si>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</si>
  <si>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</si>
  <si>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</si>
  <si>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</si>
  <si>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</si>
  <si>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</si>
  <si>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</si>
  <si>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</si>
  <si>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财政代缴社会保险费支出</t>
  </si>
  <si>
    <t>财政代缴城乡居民基本养老保险费支出</t>
  </si>
  <si>
    <t>财政代缴其他社会保险费支出</t>
  </si>
  <si>
    <t>其他社会保障和就业支出</t>
  </si>
  <si>
    <t>社会保险基金支出</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</si>
  <si>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</si>
  <si>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</si>
  <si>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</si>
  <si>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</si>
  <si>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</si>
  <si>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</si>
  <si>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</si>
  <si>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</si>
  <si>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职业培训和职业介绍补贴</t>
  </si>
  <si>
    <t>技能提升补贴支出</t>
  </si>
  <si>
    <t>稳定岗位补贴支出</t>
  </si>
  <si>
    <t>其他费用支出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</si>
  <si>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</si>
  <si>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</si>
  <si>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</si>
  <si>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</si>
  <si>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</si>
  <si>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</si>
  <si>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</si>
  <si>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</si>
  <si>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</si>
  <si>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</si>
  <si>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城乡居民基本养老保险基金支出</t>
  </si>
  <si>
    <t>基础养老金支出</t>
  </si>
  <si>
    <t>个人账户养老金支出</t>
  </si>
  <si>
    <t>丧葬抚恤补助支出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</si>
  <si>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</si>
  <si>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</si>
  <si>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</si>
  <si>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</si>
  <si>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</si>
  <si>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</si>
  <si>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城乡居民大病保险支出</t>
  </si>
  <si>
    <t>其他城乡居民基本医疗保险基金支出</t>
  </si>
  <si>
    <t>社会保险费划转</t>
  </si>
  <si>
    <t>社会保险费利息划转</t>
  </si>
  <si>
    <t>其他社会保险基金支出</t>
  </si>
  <si>
    <t>卫生健康支出</t>
  </si>
  <si>
    <t>卫生健康管理事务</t>
  </si>
  <si>
    <t>其他卫生健康管理事务支出</t>
  </si>
  <si>
    <t>公立医院</t>
  </si>
  <si>
    <t>综合医院</t>
  </si>
  <si>
    <t>中医（民族）医院</t>
  </si>
  <si>
    <t>传染病医院</t>
  </si>
  <si>
    <t>职业病防治医院</t>
  </si>
  <si>
    <t>精神病医院</t>
  </si>
  <si>
    <t>妇幼保健医院</t>
  </si>
  <si>
    <t>儿童医院</t>
  </si>
  <si>
    <t>其他专科医院</t>
  </si>
  <si>
    <t>福利医院</t>
  </si>
  <si>
    <t>行业医院</t>
  </si>
  <si>
    <t>处理医疗欠费</t>
  </si>
  <si>
    <t>康复医院</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</si>
  <si>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</si>
  <si>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</si>
  <si>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</si>
  <si>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</si>
  <si>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</si>
  <si>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</si>
  <si>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</si>
  <si>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</si>
  <si>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</si>
  <si>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</si>
  <si>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</si>
  <si>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</si>
  <si>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</si>
  <si>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</si>
  <si>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重大公共卫生服务</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</si>
  <si>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</si>
  <si>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</si>
  <si>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</si>
  <si>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</si>
  <si>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</si>
  <si>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</si>
  <si>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</si>
  <si>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</si>
  <si>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</si>
  <si>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</si>
  <si>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</si>
  <si>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</si>
  <si>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</si>
  <si>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</si>
  <si>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</si>
  <si>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</si>
  <si>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</si>
  <si>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</si>
  <si>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</si>
  <si>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</si>
  <si>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</si>
  <si>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</si>
  <si>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</si>
  <si>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</si>
  <si>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</si>
  <si>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</si>
  <si>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</si>
  <si>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</si>
  <si>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</si>
  <si>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</si>
  <si>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</si>
  <si>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节能环保支出</t>
  </si>
  <si>
    <t>环境保护管理事务</t>
  </si>
  <si>
    <t>生态环境保护宣传</t>
  </si>
  <si>
    <t>环境保护法规、规划及标准</t>
  </si>
  <si>
    <t>生态环境国际合作及履约</t>
  </si>
  <si>
    <t>生态环境保护行政许可</t>
  </si>
  <si>
    <t>应对气候变化管理服务</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</si>
  <si>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</si>
  <si>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</si>
  <si>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</si>
  <si>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</si>
  <si>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</si>
  <si>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</si>
  <si>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</si>
  <si>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</si>
  <si>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</si>
  <si>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</si>
  <si>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</si>
  <si>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</si>
  <si>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土壤</t>
  </si>
  <si>
    <t>其他污染防治支出</t>
  </si>
  <si>
    <t>自然生态保护</t>
  </si>
  <si>
    <t>生态保护</t>
  </si>
  <si>
    <t>农村环境保护</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</si>
  <si>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</si>
  <si>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</si>
  <si>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</si>
  <si>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</si>
  <si>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</si>
  <si>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</si>
  <si>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</si>
  <si>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</si>
  <si>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</si>
  <si>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退耕还林还草</t>
  </si>
  <si>
    <t>退耕现金</t>
  </si>
  <si>
    <t>退耕还林粮食折现补贴</t>
  </si>
  <si>
    <t>退耕还林粮食费用补贴</t>
  </si>
  <si>
    <t>退耕还林工程建设</t>
  </si>
  <si>
    <t>其他退耕还林还草支出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</si>
  <si>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</si>
  <si>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</si>
  <si>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</si>
  <si>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</si>
  <si>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</si>
  <si>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</si>
  <si>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</si>
  <si>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</si>
  <si>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</si>
  <si>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</si>
  <si>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</si>
  <si>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</si>
  <si>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</si>
  <si>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</si>
  <si>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</si>
  <si>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</si>
  <si>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</si>
  <si>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</si>
  <si>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</si>
  <si>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</si>
  <si>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</si>
  <si>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</si>
  <si>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</si>
  <si>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</si>
  <si>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</si>
  <si>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</si>
  <si>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</si>
  <si>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</si>
  <si>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</si>
  <si>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</si>
  <si>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</si>
  <si>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</si>
  <si>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</si>
  <si>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</si>
  <si>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</si>
  <si>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</si>
  <si>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其他节能环保支出</t>
  </si>
  <si>
    <t>城乡社区支出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</si>
  <si>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</si>
  <si>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</si>
  <si>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</si>
  <si>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</si>
  <si>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</si>
  <si>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</si>
  <si>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</si>
  <si>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</si>
  <si>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</si>
  <si>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</si>
  <si>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</si>
  <si>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</si>
  <si>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</si>
  <si>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</si>
  <si>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</si>
  <si>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</si>
  <si>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</si>
  <si>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</si>
  <si>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</si>
  <si>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</si>
  <si>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</si>
  <si>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</si>
  <si>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</si>
  <si>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</si>
  <si>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</si>
  <si>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</si>
  <si>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</si>
  <si>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</si>
  <si>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</si>
  <si>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</si>
  <si>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</si>
  <si>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</si>
  <si>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</si>
  <si>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</si>
  <si>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</si>
  <si>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</si>
  <si>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</si>
  <si>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</si>
  <si>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</si>
  <si>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</si>
  <si>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</si>
  <si>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</si>
  <si>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</si>
  <si>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</si>
  <si>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</si>
  <si>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</si>
  <si>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</si>
  <si>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</si>
  <si>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国有土地使用权出让收入对应专项债务收入安排的支出</t>
  </si>
  <si>
    <t>其他国有土地使用权出让收入对应专项债务收入安排的支出</t>
  </si>
  <si>
    <t>其他城乡社区支出</t>
  </si>
  <si>
    <t>农林水支出</t>
  </si>
  <si>
    <t>农业农村</t>
  </si>
  <si>
    <t>农垦运行</t>
  </si>
  <si>
    <t>科技转化与推广服务</t>
  </si>
  <si>
    <t>病虫害控制</t>
  </si>
  <si>
    <t>农产品质量安全</t>
  </si>
  <si>
    <t>执法监管</t>
  </si>
  <si>
    <t>统计监测与信息服务</t>
  </si>
  <si>
    <t>行业业务管理</t>
  </si>
  <si>
    <t>对外交流与合作</t>
  </si>
  <si>
    <t>防灾救灾</t>
  </si>
  <si>
    <t>稳定农民收入补贴</t>
  </si>
  <si>
    <t>农业结构调整补贴</t>
  </si>
  <si>
    <t>农业生产发展</t>
  </si>
  <si>
    <t>农村合作经济</t>
  </si>
  <si>
    <t>农产品加工与促销</t>
  </si>
  <si>
    <t>农村社会事业</t>
  </si>
  <si>
    <t>农业资源保护修复与利用</t>
  </si>
  <si>
    <t>农村道路建设</t>
  </si>
  <si>
    <t>成品油价格改革对渔业的补贴</t>
  </si>
  <si>
    <t>对高校毕业生到基层任职补助</t>
  </si>
  <si>
    <t>农田建设</t>
  </si>
  <si>
    <t>其他农业农村支出</t>
  </si>
  <si>
    <t>林业和草原</t>
  </si>
  <si>
    <t>事业机构</t>
  </si>
  <si>
    <t>森林资源培育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</si>
  <si>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</si>
  <si>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</si>
  <si>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</si>
  <si>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</si>
  <si>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</si>
  <si>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</si>
  <si>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</si>
  <si>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</si>
  <si>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</si>
  <si>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</si>
  <si>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</si>
  <si>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</si>
  <si>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</si>
  <si>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林业草原防灾减灾</t>
  </si>
  <si>
    <t>国家公园</t>
  </si>
  <si>
    <t>草原管理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</si>
  <si>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</si>
  <si>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</si>
  <si>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</si>
  <si>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</si>
  <si>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</si>
  <si>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</si>
  <si>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</si>
  <si>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</si>
  <si>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</si>
  <si>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</si>
  <si>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</si>
  <si>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</si>
  <si>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</si>
  <si>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</si>
  <si>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农村水利</t>
  </si>
  <si>
    <t>水利技术推广</t>
  </si>
  <si>
    <t>国际河流治理与管理</t>
  </si>
  <si>
    <t>江河湖库水系综合整治</t>
  </si>
  <si>
    <t>大中型水库移民后期扶持专项支出</t>
  </si>
  <si>
    <t>水利安全监督</t>
  </si>
  <si>
    <t>水利建设征地及移民支出</t>
  </si>
  <si>
    <t>农村人畜饮水</t>
  </si>
  <si>
    <t>南水北调工程建设</t>
  </si>
  <si>
    <t>南水北调工程管理</t>
  </si>
  <si>
    <t>其他水利支出</t>
  </si>
  <si>
    <t>扶贫</t>
  </si>
  <si>
    <t>农村基础设施建设</t>
  </si>
  <si>
    <t>生产发展</t>
  </si>
  <si>
    <t>社会发展</t>
  </si>
  <si>
    <t>扶贫贷款奖补和贴息</t>
  </si>
  <si>
    <t>“三西”农业建设专项补助</t>
  </si>
  <si>
    <t>扶贫事业机构</t>
  </si>
  <si>
    <t>其他扶贫支出</t>
  </si>
  <si>
    <t>农村综合改革</t>
  </si>
  <si>
    <t>对村级公益事业建设的补助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</si>
  <si>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</si>
  <si>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</si>
  <si>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</si>
  <si>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</si>
  <si>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</si>
  <si>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</si>
  <si>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</si>
  <si>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</si>
  <si>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</si>
  <si>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</si>
  <si>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</si>
  <si>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</si>
  <si>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</si>
  <si>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</si>
  <si>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</si>
  <si>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</si>
  <si>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</si>
  <si>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</si>
  <si>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</si>
  <si>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</si>
  <si>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</si>
  <si>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</si>
  <si>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</si>
  <si>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</si>
  <si>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</si>
  <si>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</si>
  <si>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</si>
  <si>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</si>
  <si>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</si>
  <si>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三峡工程后续工作</t>
  </si>
  <si>
    <t>其他重大水利工程建设基金对应专项债务收入支出</t>
  </si>
  <si>
    <t>其他农林水支出</t>
  </si>
  <si>
    <t>化解其他公益性乡村债务支出</t>
  </si>
  <si>
    <t>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</si>
  <si>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</si>
  <si>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</si>
  <si>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</si>
  <si>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</si>
  <si>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</si>
  <si>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</si>
  <si>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</si>
  <si>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</si>
  <si>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</si>
  <si>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</si>
  <si>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</si>
  <si>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</si>
  <si>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</si>
  <si>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</si>
  <si>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</si>
  <si>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</si>
  <si>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</si>
  <si>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</si>
  <si>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</si>
  <si>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</si>
  <si>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</si>
  <si>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</si>
  <si>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</si>
  <si>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</si>
  <si>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</si>
  <si>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</si>
  <si>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</si>
  <si>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</si>
  <si>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</si>
  <si>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</si>
  <si>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</si>
  <si>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</si>
  <si>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</si>
  <si>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</si>
  <si>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</si>
  <si>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</si>
  <si>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</si>
  <si>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</si>
  <si>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</si>
  <si>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</si>
  <si>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</si>
  <si>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</si>
  <si>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</si>
  <si>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</si>
  <si>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</si>
  <si>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</si>
  <si>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</si>
  <si>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</si>
  <si>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</si>
  <si>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</si>
  <si>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</si>
  <si>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</si>
  <si>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</si>
  <si>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</si>
  <si>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</si>
  <si>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</si>
  <si>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</si>
  <si>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</si>
  <si>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</si>
  <si>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</si>
  <si>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</si>
  <si>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</si>
  <si>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</si>
  <si>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</si>
  <si>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</si>
  <si>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</si>
  <si>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</si>
  <si>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</si>
  <si>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</si>
  <si>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</si>
  <si>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</si>
  <si>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</si>
  <si>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</si>
  <si>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</si>
  <si>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</si>
  <si>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</si>
  <si>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</si>
  <si>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</si>
  <si>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</si>
  <si>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</si>
  <si>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</si>
  <si>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</si>
  <si>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</si>
  <si>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</si>
  <si>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</si>
  <si>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</si>
  <si>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</si>
  <si>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</si>
  <si>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</si>
  <si>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</si>
  <si>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</si>
  <si>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</si>
  <si>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</si>
  <si>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</si>
  <si>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</si>
  <si>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</si>
  <si>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</si>
  <si>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</si>
  <si>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</si>
  <si>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</si>
  <si>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</si>
  <si>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</si>
  <si>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</si>
  <si>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</si>
  <si>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</si>
  <si>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</si>
  <si>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</si>
  <si>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</si>
  <si>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</si>
  <si>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</si>
  <si>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</si>
  <si>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</si>
  <si>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</si>
  <si>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</si>
  <si>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</si>
  <si>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专用通信</t>
  </si>
  <si>
    <t>无线电及信息通信监管</t>
  </si>
  <si>
    <t>工程建设及运行维护</t>
  </si>
  <si>
    <t>产业发展</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</si>
  <si>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</si>
  <si>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</si>
  <si>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</si>
  <si>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</si>
  <si>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</si>
  <si>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</si>
  <si>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</si>
  <si>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</si>
  <si>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减免房租补贴</t>
  </si>
  <si>
    <t>其他支持中小企业发展和管理支出</t>
  </si>
  <si>
    <t>农网还贷资金支出</t>
  </si>
  <si>
    <t>中央农网还贷资金支出</t>
  </si>
  <si>
    <t>地方农网还贷资金支出</t>
  </si>
  <si>
    <t>其他农网还贷资金支出</t>
  </si>
  <si>
    <t>其他资源勘探工业信息等支出</t>
  </si>
  <si>
    <t>黄金事务</t>
  </si>
  <si>
    <t>技术改造支出</t>
  </si>
  <si>
    <t>中药材扶持资金支出</t>
  </si>
  <si>
    <t>重点产业振兴和技术改造项目贷款贴息</t>
  </si>
  <si>
    <t>商业服务业等支出</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</si>
  <si>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</si>
  <si>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</si>
  <si>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</si>
  <si>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</si>
  <si>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</si>
  <si>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</si>
  <si>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</si>
  <si>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</si>
  <si>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</si>
  <si>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</si>
  <si>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</si>
  <si>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金融支出</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</si>
  <si>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</si>
  <si>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</si>
  <si>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</si>
  <si>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</si>
  <si>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</si>
  <si>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</si>
  <si>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</si>
  <si>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</si>
  <si>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</si>
  <si>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</si>
  <si>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</si>
  <si>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</si>
  <si>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</si>
  <si>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</si>
  <si>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</si>
  <si>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</si>
  <si>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</si>
  <si>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</si>
  <si>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</si>
  <si>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</si>
  <si>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</si>
  <si>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</si>
  <si>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</si>
  <si>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</si>
  <si>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</si>
  <si>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重点企业贷款贴息</t>
  </si>
  <si>
    <t>援助其他地区支出</t>
  </si>
  <si>
    <t>一般公共服务</t>
  </si>
  <si>
    <t>教育</t>
  </si>
  <si>
    <t>文化体育与传媒</t>
  </si>
  <si>
    <t>医疗卫生</t>
  </si>
  <si>
    <t>节能环保</t>
  </si>
  <si>
    <t>农业</t>
  </si>
  <si>
    <t>交通运输</t>
  </si>
  <si>
    <t>住房保障</t>
  </si>
  <si>
    <t>自然资源海洋气象等支出</t>
  </si>
  <si>
    <t>自然资源事务</t>
  </si>
  <si>
    <t>自然资源规划及管理</t>
  </si>
  <si>
    <t>自然资源利用与保护</t>
  </si>
  <si>
    <t>自然资源社会公益服务</t>
  </si>
  <si>
    <t>自然资源行业业务管理</t>
  </si>
  <si>
    <t>自然资源调查与确权登记</t>
  </si>
  <si>
    <t>土地资源储备支出</t>
  </si>
  <si>
    <t>地质矿产资源与环境调查</t>
  </si>
  <si>
    <t>地质勘查与矿产资源管理</t>
  </si>
  <si>
    <t>地质转产项目财政贴息</t>
  </si>
  <si>
    <t>国外风险勘查</t>
  </si>
  <si>
    <t>地质勘查基金（周转金）支出</t>
  </si>
  <si>
    <t>海域与海岛管理</t>
  </si>
  <si>
    <t>自然资源国际合作与海洋权益维护</t>
  </si>
  <si>
    <t>自然资源卫星</t>
  </si>
  <si>
    <t>极地考察</t>
  </si>
  <si>
    <t>深海调查与资源开发</t>
  </si>
  <si>
    <t>海港航标维护</t>
  </si>
  <si>
    <t>海水淡化</t>
  </si>
  <si>
    <t>无居民海岛使用金支出</t>
  </si>
  <si>
    <t>海洋战略规划与预警监测</t>
  </si>
  <si>
    <t>基础测绘与地理信息监管</t>
  </si>
  <si>
    <t>其他自然资源事务支出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</si>
  <si>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</si>
  <si>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</si>
  <si>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</si>
  <si>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</si>
  <si>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</si>
  <si>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</si>
  <si>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</si>
  <si>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</si>
  <si>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</si>
  <si>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</si>
  <si>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</si>
  <si>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</si>
  <si>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</si>
  <si>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住房保障支出</t>
  </si>
  <si>
    <t>保障性安居工程支出</t>
  </si>
  <si>
    <t>廉租住房</t>
  </si>
  <si>
    <t>沉陷区治理</t>
  </si>
  <si>
    <t>棚户区改造</t>
  </si>
  <si>
    <t>少数民族地区游牧民定居工程</t>
  </si>
  <si>
    <t>农村危房改造</t>
  </si>
  <si>
    <t>公共租赁住房</t>
  </si>
  <si>
    <t>老旧小区改造</t>
  </si>
  <si>
    <t>住房租赁市场发展</t>
  </si>
  <si>
    <t>其他保障性安居工程支出</t>
  </si>
  <si>
    <t>住房改革支出</t>
  </si>
  <si>
    <t>提租补贴</t>
  </si>
  <si>
    <t>购房补贴</t>
  </si>
  <si>
    <t>城乡社区住宅</t>
  </si>
  <si>
    <t>公有住房建设和维修改造支出</t>
  </si>
  <si>
    <t>住房公积金管理</t>
  </si>
  <si>
    <t>其他城乡社区住宅支出</t>
  </si>
  <si>
    <t>粮油物资储备支出</t>
  </si>
  <si>
    <t>粮油物资事务</t>
  </si>
  <si>
    <t>财务和审计支出</t>
  </si>
  <si>
    <t>信息统计</t>
  </si>
  <si>
    <t>专项业务活动</t>
  </si>
  <si>
    <t>国家粮油差价补贴</t>
  </si>
  <si>
    <t>粮食财务挂账利息补贴</t>
  </si>
  <si>
    <t>粮食财务挂账消化款</t>
  </si>
  <si>
    <t>处理陈化粮补贴</t>
  </si>
  <si>
    <t>粮食风险基金</t>
  </si>
  <si>
    <t>粮油市场调控专项资金</t>
  </si>
  <si>
    <t>设施建设</t>
  </si>
  <si>
    <t>设施安全</t>
  </si>
  <si>
    <t>物资保管保养</t>
  </si>
  <si>
    <t>其他粮油物资事务支出</t>
  </si>
  <si>
    <t>能源储备</t>
  </si>
  <si>
    <t>石油储备</t>
  </si>
  <si>
    <t>天然铀能源储备</t>
  </si>
  <si>
    <t>煤炭储备</t>
  </si>
  <si>
    <t>成品油储备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</si>
  <si>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</si>
  <si>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</si>
  <si>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</si>
  <si>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</si>
  <si>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</si>
  <si>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</si>
  <si>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</si>
  <si>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</si>
  <si>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</si>
  <si>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</si>
  <si>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</si>
  <si>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</si>
  <si>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</si>
  <si>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</si>
  <si>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</si>
  <si>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</si>
  <si>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</si>
  <si>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</si>
  <si>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应急物资储备</t>
  </si>
  <si>
    <t>其他重要商品储备支出</t>
  </si>
  <si>
    <t>国有资本经营预算支出</t>
  </si>
  <si>
    <t>解决历史遗留问题及改革成本支出</t>
  </si>
  <si>
    <t>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</si>
  <si>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</si>
  <si>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</si>
  <si>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</si>
  <si>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</si>
  <si>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</si>
  <si>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</si>
  <si>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离休干部医药费补助支出</t>
  </si>
  <si>
    <t>金融企业改革性支出</t>
  </si>
  <si>
    <t>其他解决历史遗留问题及改革成本支出</t>
  </si>
  <si>
    <t>国有企业资本金注入</t>
  </si>
  <si>
    <t>国有经济结构调整支出</t>
  </si>
  <si>
    <t>公益性设施投资支出</t>
  </si>
  <si>
    <t>前瞻性战略性产业发展支出</t>
  </si>
  <si>
    <t>生态环境保护支出</t>
  </si>
  <si>
    <t>支持科技进步支出</t>
  </si>
  <si>
    <t>保障国家经济安全支出</t>
  </si>
  <si>
    <t>对外投资合作支出</t>
  </si>
  <si>
    <t>金融企业资本性支出</t>
  </si>
  <si>
    <t>其他国有企业资本金注入</t>
  </si>
  <si>
    <t>国有企业政策性补贴</t>
  </si>
  <si>
    <t>其他国有资本经营预算支出</t>
  </si>
  <si>
    <t>灾害防治及应急管理支出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</si>
  <si>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</si>
  <si>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</si>
  <si>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</si>
  <si>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</si>
  <si>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</si>
  <si>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</si>
  <si>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</si>
  <si>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</si>
  <si>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</si>
  <si>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</si>
  <si>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</si>
  <si>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</si>
  <si>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</si>
  <si>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</si>
  <si>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</si>
  <si>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</si>
  <si>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</si>
  <si>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</si>
  <si>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</si>
  <si>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</si>
  <si>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</si>
  <si>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</si>
  <si>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</si>
  <si>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</si>
  <si>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</si>
  <si>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</si>
  <si>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</si>
  <si>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</si>
  <si>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</si>
  <si>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</si>
  <si>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</si>
  <si>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</si>
  <si>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</si>
  <si>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自然灾害救灾补助</t>
  </si>
  <si>
    <t>自然灾害灾后重建补助</t>
  </si>
  <si>
    <t>其他自然灾害救灾及恢复重建支出</t>
  </si>
  <si>
    <t>其他灾害防治及应急管理支出</t>
  </si>
  <si>
    <t>预备费</t>
  </si>
  <si>
    <t>年初预留</t>
  </si>
  <si>
    <t>其他政府性基金及对应专项债务收入安排的支出</t>
  </si>
  <si>
    <t>其他政府性基金安排的支出</t>
  </si>
  <si>
    <t>其他地方自行试点项目收益专项债券收入安排的支出</t>
  </si>
  <si>
    <t>其他政府性基金债务收入安排的支出</t>
  </si>
  <si>
    <t>彩票发行销售机构业务费安排的支出</t>
  </si>
  <si>
    <t>福利彩票发行机构的业务费支出</t>
  </si>
  <si>
    <t>体育彩票发行机构的业务费支出</t>
  </si>
  <si>
    <t>福利彩票销售机构的业务费支出</t>
  </si>
  <si>
    <t>体育彩票销售机构的业务费支出</t>
  </si>
  <si>
    <t>彩票兑奖周转金支出</t>
  </si>
  <si>
    <t>彩票发行销售风险基金支出</t>
  </si>
  <si>
    <t>彩票市场调控资金支出</t>
  </si>
  <si>
    <t>其他彩票发行销售机构业务费安排的支出</t>
  </si>
  <si>
    <t>彩票公益金安排的支出</t>
  </si>
  <si>
    <t>用于补充全国社会保障基金的彩票公益金支出</t>
  </si>
  <si>
    <t>用于社会福利的彩票公益金支出</t>
  </si>
  <si>
    <t>用于体育事业的彩票公益金支出</t>
  </si>
  <si>
    <t>用于教育事业的彩票公益金支出</t>
  </si>
  <si>
    <t>用于红十字事业的彩票公益金支出</t>
  </si>
  <si>
    <t>用于残疾人事业的彩票公益金支出</t>
  </si>
  <si>
    <t>用于文化事业的彩票公益金支出</t>
  </si>
  <si>
    <t>用于扶贫的彩票公益金支出</t>
  </si>
  <si>
    <t>用于法律援助的彩票公益金支出</t>
  </si>
  <si>
    <t>用于城乡医疗救助的彩票公益金支出</t>
  </si>
  <si>
    <t>用于其他社会公益事业的彩票公益金支出</t>
  </si>
  <si>
    <t>转移性支出</t>
  </si>
  <si>
    <t>返还性支出</t>
  </si>
  <si>
    <t>所得税基数返还支出</t>
  </si>
  <si>
    <t>成品油税费改革税收返还支出</t>
  </si>
  <si>
    <t>增值税税收返还支出</t>
  </si>
  <si>
    <t>消费税税收返还支出</t>
  </si>
  <si>
    <t>增值税“五五分享”税收返还支出</t>
  </si>
  <si>
    <t>其他返还性支出</t>
  </si>
  <si>
    <t>一般性转移支付</t>
  </si>
  <si>
    <t>体制补助支出</t>
  </si>
  <si>
    <t>均衡性转移支付支出</t>
  </si>
  <si>
    <t>县级基本财力保障机制奖补资金支出</t>
  </si>
  <si>
    <t>结算补助支出</t>
  </si>
  <si>
    <t>资源枯竭型城市转移支付补助支出</t>
  </si>
  <si>
    <t>企业事业单位划转补助支出</t>
  </si>
  <si>
    <t>产粮（油）大县奖励资金支出</t>
  </si>
  <si>
    <t>重点生态功能区转移支付支出</t>
  </si>
  <si>
    <t>固定数额补助支出</t>
  </si>
  <si>
    <t>革命老区转移支付支出</t>
  </si>
  <si>
    <t>民族地区转移支付支出</t>
  </si>
  <si>
    <t>边境地区转移支付支出</t>
  </si>
  <si>
    <t>贫困地区转移支付支出</t>
  </si>
  <si>
    <t>一般公共服务共同财政事权转移支付支出</t>
  </si>
  <si>
    <t>外交共同财政事权转移支付支出</t>
  </si>
  <si>
    <t>国防共同财政事权转移支付支出</t>
  </si>
  <si>
    <t>公共安全共同财政事权转移支付支出</t>
  </si>
  <si>
    <t>教育共同财政事权转移支付支出</t>
  </si>
  <si>
    <t>科学技术共同财政事权转移支付支出</t>
  </si>
  <si>
    <t>文化旅游体育与传媒共同财政事权转移支付支出</t>
  </si>
  <si>
    <t>社会保障和就业共同财政事权转移支付支出</t>
  </si>
  <si>
    <t>医疗卫生共同财政事权转移支付支出</t>
  </si>
  <si>
    <t>节能环保共同财政事权转移支付支出</t>
  </si>
  <si>
    <t>城乡社区共同财政事权转移支付支出</t>
  </si>
  <si>
    <t>农林水共同财政事权转移支付支出</t>
  </si>
  <si>
    <t>交通运输共同财政事权转移支付支出</t>
  </si>
  <si>
    <t>资源勘探工业信息等共同财政事权转移支付支出</t>
  </si>
  <si>
    <t>商业服务业等共同财政事权转移支付支出</t>
  </si>
  <si>
    <t>金融共同财政事权转移支付支出</t>
  </si>
  <si>
    <t>自然资源海洋气象等共同财政事权转移支付支出</t>
  </si>
  <si>
    <t>住房保障共同财政事权转移支付支出</t>
  </si>
  <si>
    <t>粮油物资储备共同财政事权转移支付支出</t>
  </si>
  <si>
    <t>灾害防治及应急管理共同财政事权转移支付支出</t>
  </si>
  <si>
    <t>其他共同财政事权转移支付支出</t>
  </si>
  <si>
    <t>其他一般性转移支付支出</t>
  </si>
  <si>
    <t>专项转移支付</t>
  </si>
  <si>
    <t>外交</t>
  </si>
  <si>
    <t>国防</t>
  </si>
  <si>
    <t>公共安全</t>
  </si>
  <si>
    <t>科学技术</t>
  </si>
  <si>
    <t>文化旅游体育与传媒</t>
  </si>
  <si>
    <t>社会保障和就业</t>
  </si>
  <si>
    <t>卫生健康</t>
  </si>
  <si>
    <t>城乡社区</t>
  </si>
  <si>
    <t>农林水</t>
  </si>
  <si>
    <t>资源勘探工业信息等</t>
  </si>
  <si>
    <t>商业服务业等</t>
  </si>
  <si>
    <t>金融</t>
  </si>
  <si>
    <t>自然资源海洋气象等</t>
  </si>
  <si>
    <t>粮油物资储备</t>
  </si>
  <si>
    <t>灾害防治及应急管理</t>
  </si>
  <si>
    <t>政府性基金转移支付</t>
  </si>
  <si>
    <t>抗疫特别国债转移支付支出</t>
  </si>
  <si>
    <t>国有资本经营预算转移支付</t>
  </si>
  <si>
    <t>国有资本经营预算转移支付支出</t>
  </si>
  <si>
    <t>上解支出</t>
  </si>
  <si>
    <t>体制上解支出</t>
  </si>
  <si>
    <t>专项上解支出</t>
  </si>
  <si>
    <t>政府性基金上解支出</t>
  </si>
  <si>
    <t>国有资本经营预算上解支出</t>
  </si>
  <si>
    <t>调出资金</t>
  </si>
  <si>
    <t>政府性基金预算调出资金</t>
  </si>
  <si>
    <t>国有资本经营预算调出资金</t>
  </si>
  <si>
    <t>其他调出资金</t>
  </si>
  <si>
    <t>年终结余</t>
  </si>
  <si>
    <t>一般公共预算年终结余</t>
  </si>
  <si>
    <t>政府性基金年终结余</t>
  </si>
  <si>
    <t>企业职工基本养老保险基金年终结余</t>
  </si>
  <si>
    <t>失业保险基金年终结余</t>
  </si>
  <si>
    <t>职工基本医疗保险基金年终结余</t>
  </si>
  <si>
    <t>工伤保险基金年终结余</t>
  </si>
  <si>
    <t>城乡居民基本养老保险基金年终结余</t>
  </si>
  <si>
    <t>机关事业单位基本养老保险基金年终结余</t>
  </si>
  <si>
    <t>城乡居民基本医疗保险基金年终结余</t>
  </si>
  <si>
    <t>其他年终结余</t>
  </si>
  <si>
    <t>债务转贷支出</t>
  </si>
  <si>
    <t>地方政府一般债券转贷支出</t>
  </si>
  <si>
    <t>地方政府向外国政府借款转贷支出</t>
  </si>
  <si>
    <t>地方政府向国际组织借款转贷支出</t>
  </si>
  <si>
    <t>地方政府其他一般债务转贷支出</t>
  </si>
  <si>
    <t>海南省高等级公路车辆通行附加费债务转贷支出</t>
  </si>
  <si>
    <t>港口建设费债务转贷支出</t>
  </si>
  <si>
    <t>国家电影事业发展专项资金债务转贷支出</t>
  </si>
  <si>
    <t>国有土地使用权出让金债务转贷支出</t>
  </si>
  <si>
    <t>农业土地开发资金债务转贷支出</t>
  </si>
  <si>
    <t>大中型水库库区基金债务转贷支出</t>
  </si>
  <si>
    <t>城市基础设施配套费债务转贷支出</t>
  </si>
  <si>
    <t>小型水库移民扶助基金债务转贷支出</t>
  </si>
  <si>
    <t>国家重大水利工程建设基金债务转贷支出</t>
  </si>
  <si>
    <t>车辆通行费债务转贷支出</t>
  </si>
  <si>
    <t>污水处理费债务转贷支出</t>
  </si>
  <si>
    <t>土地储备专项债券转贷支出</t>
  </si>
  <si>
    <t>政府收费公路专项债券转贷支出</t>
  </si>
  <si>
    <t>棚户区改造专项债券转贷支出</t>
  </si>
  <si>
    <t>其他地方自行试点项目收益专项债券转贷支出</t>
  </si>
  <si>
    <t>其他地方政府债务转贷支出</t>
  </si>
  <si>
    <t>安排预算稳定调节基金</t>
  </si>
  <si>
    <t>补充预算周转金</t>
  </si>
  <si>
    <t>社会保险基金转移支出</t>
  </si>
  <si>
    <t>企业职工基本养老保险基金转移支出</t>
  </si>
  <si>
    <t>失业保险基金转移支出</t>
  </si>
  <si>
    <t>职工基本医疗保险基金转移支出</t>
  </si>
  <si>
    <t>城乡居民基本养老保险基金转移支出</t>
  </si>
  <si>
    <t>机关事业单位基本养老保险基金转移支出</t>
  </si>
  <si>
    <t>社会保险基金补助下级支出</t>
  </si>
  <si>
    <t>企业职工基本养老保险基金补助支出</t>
  </si>
  <si>
    <t>失业保险基金补助支出</t>
  </si>
  <si>
    <t>职工基本医疗保险基金补助支出</t>
  </si>
  <si>
    <t>工伤保险基金补助支出</t>
  </si>
  <si>
    <t>城乡居民基本养老保险基金补助支出</t>
  </si>
  <si>
    <t>机关事业单位基本养老保险基金补助支出</t>
  </si>
  <si>
    <t>城乡居民基本医疗保险基金补助支出</t>
  </si>
  <si>
    <t>社会保险基金上解上级支出</t>
  </si>
  <si>
    <t>企业职工基本养老保险基金上解支出</t>
  </si>
  <si>
    <t>失业保险基金上解支出</t>
  </si>
  <si>
    <t>职工基本医疗保险基金上解支出</t>
  </si>
  <si>
    <t>工伤保险基金上解支出</t>
  </si>
  <si>
    <t>城乡居民基本养老保险基金上解支出</t>
  </si>
  <si>
    <t>机关事业单位基本养老保险基金上解支出</t>
  </si>
  <si>
    <t>城乡居民基本医疗保险基金上解支出</t>
  </si>
  <si>
    <t>单位往来</t>
  </si>
  <si>
    <t>借出款项</t>
  </si>
  <si>
    <t>其他应收款</t>
  </si>
  <si>
    <t>其他应付款</t>
  </si>
  <si>
    <t>基建拨款</t>
  </si>
  <si>
    <t>应付代管资金</t>
  </si>
  <si>
    <t>应付国库集中支付结余</t>
  </si>
  <si>
    <t>预拨经费</t>
  </si>
  <si>
    <t>债务还本支出</t>
  </si>
  <si>
    <t>中央政府国内债务还本支出</t>
  </si>
  <si>
    <t>中央政府国外债务还本支出</t>
  </si>
  <si>
    <t>地方政府一般债务还本支出</t>
  </si>
  <si>
    <t>地方政府一般债券还本支出</t>
  </si>
  <si>
    <t>地方政府向外国政府借款还本支出</t>
  </si>
  <si>
    <t>地方政府向国际组织借款还本支出</t>
  </si>
  <si>
    <t>地方政府其他一般债务还本支出</t>
  </si>
  <si>
    <t>地方政府专项债务还本支出</t>
  </si>
  <si>
    <t>海南省高等级公路车辆通行附加费债务还本支出</t>
  </si>
  <si>
    <t>港口建设费债务还本支出</t>
  </si>
  <si>
    <t>国家电影事业发展专项资金债务还本支出</t>
  </si>
  <si>
    <t>国有土地使用权出让金债务还本支出</t>
  </si>
  <si>
    <t>农业土地开发资金债务还本支出</t>
  </si>
  <si>
    <t>大中型水库库区基金债务还本支出</t>
  </si>
  <si>
    <t>城市基础设施配套费债务还本支出</t>
  </si>
  <si>
    <t>小型水库移民扶助基金债务还本支出</t>
  </si>
  <si>
    <t>国家重大水利工程建设基金债务还本支出</t>
  </si>
  <si>
    <t>车辆通行费债务还本支出</t>
  </si>
  <si>
    <t>污水处理费债务还本支出</t>
  </si>
  <si>
    <t>土地储备专项债券还本支出</t>
  </si>
  <si>
    <t>政府收费公路专项债券还本支出</t>
  </si>
  <si>
    <t>棚户区改造专项债券还本支出</t>
  </si>
  <si>
    <t>其他地方自行试点项目收益专项债券还本支出</t>
  </si>
  <si>
    <t>其他政府性基金债务还本支出</t>
  </si>
  <si>
    <t>抗疫特别国债还本支出</t>
  </si>
  <si>
    <t>债务付息支出</t>
  </si>
  <si>
    <t>中央政府国内债务付息支出</t>
  </si>
  <si>
    <t>中央政府国外债务付息支出</t>
  </si>
  <si>
    <t>地方政府一般债务付息支出</t>
  </si>
  <si>
    <t>地方政府一般债券付息支出</t>
  </si>
  <si>
    <t>地方政府向外国政府借款付息支出</t>
  </si>
  <si>
    <t>地方政府向国际组织借款付息支出</t>
  </si>
  <si>
    <t>地方政府其他一般债务付息支出</t>
  </si>
  <si>
    <t>地方政府专项债务付息支出</t>
  </si>
  <si>
    <t>海南省高等级公路车辆通行附加费债务付息支出</t>
  </si>
  <si>
    <t>港口建设费债务付息支出</t>
  </si>
  <si>
    <t>国家电影事业发展专项资金债务付息支出</t>
  </si>
  <si>
    <t>国有土地使用权出让金债务付息支出</t>
  </si>
  <si>
    <t>农业土地开发资金债务付息支出</t>
  </si>
  <si>
    <t>大中型水库库区基金债务付息支出</t>
  </si>
  <si>
    <t>城市基础设施配套费债务付息支出</t>
  </si>
  <si>
    <t>小型水库移民扶助基金债务付息支出</t>
  </si>
  <si>
    <t>国家重大水利工程建设基金债务付息支出</t>
  </si>
  <si>
    <t>车辆通行费债务付息支出</t>
  </si>
  <si>
    <t>污水处理费债务付息支出</t>
  </si>
  <si>
    <t>土地储备专项债券付息支出</t>
  </si>
  <si>
    <t>政府收费公路专项债券付息支出</t>
  </si>
  <si>
    <t>棚户区改造专项债券付息支出</t>
  </si>
  <si>
    <t>其他地方自行试点项目收益专项债券付息支出</t>
  </si>
  <si>
    <t>其他政府性基金债务付息支出</t>
  </si>
  <si>
    <t>债务发行费用支出</t>
  </si>
  <si>
    <t>中央政府国内债务发行费用支出</t>
  </si>
  <si>
    <t>中央政府国外债务发行费用支出</t>
  </si>
  <si>
    <t>地方政府一般债务发行费用支出</t>
  </si>
  <si>
    <t>地方政府专项债务发行费用支出</t>
  </si>
  <si>
    <t>海南省高等级公路车辆通行附加费债务发行费用支出</t>
  </si>
  <si>
    <t>港口建设费债务发行费用支出</t>
  </si>
  <si>
    <t>国家电影事业发展专项资金债务发行费用支出</t>
  </si>
  <si>
    <t>国有土地使用权出让金债务发行费用支出</t>
  </si>
  <si>
    <t>农业土地开发资金债务发行费用支出</t>
  </si>
  <si>
    <t>大中型水库库区基金债务发行费用支出</t>
  </si>
  <si>
    <t>城市基础设施配套费债务发行费用支出</t>
  </si>
  <si>
    <t>小型水库移民扶助基金债务发行费用支出</t>
  </si>
  <si>
    <t>国家重大水利工程建设基金债务发行费用支出</t>
  </si>
  <si>
    <t>车辆通行费债务发行费用支出</t>
  </si>
  <si>
    <t>污水处理费债务发行费用支出</t>
  </si>
  <si>
    <t>土地储备专项债券发行费用支出</t>
  </si>
  <si>
    <t>政府收费公路专项债券发行费用支出</t>
  </si>
  <si>
    <t>棚户区改造专项债券发行费用支出</t>
  </si>
  <si>
    <t>其他地方自行试点项目收益专项债券发行费用支出</t>
  </si>
  <si>
    <t>其他政府性基金债务发行费用支出</t>
  </si>
  <si>
    <t>抗疫特别国债安排的支出</t>
  </si>
  <si>
    <t>基础设施建设</t>
  </si>
  <si>
    <t>公共卫生体系建设</t>
  </si>
  <si>
    <t>重大疫情防控救治体系建设</t>
  </si>
  <si>
    <t>粮食安全</t>
  </si>
  <si>
    <t>能源安全</t>
  </si>
  <si>
    <t>应急物资保障</t>
  </si>
  <si>
    <t>产业链改造升级</t>
  </si>
  <si>
    <t>城镇老旧小区改造</t>
  </si>
  <si>
    <t>生态环境治理</t>
  </si>
  <si>
    <t>交通基础设施建设</t>
  </si>
  <si>
    <t>市政设施建设</t>
  </si>
  <si>
    <t>重大区域规划基础设施建设</t>
  </si>
  <si>
    <t>其他基础设施建设</t>
  </si>
  <si>
    <t>抗疫相关支出</t>
  </si>
  <si>
    <t>援企稳岗补贴</t>
  </si>
  <si>
    <t>困难群众基本生活补助</t>
  </si>
  <si>
    <t>其他抗疫相关支出</t>
  </si>
  <si>
    <t>201</t>
    <phoneticPr fontId="0" type="noConversion"/>
  </si>
  <si>
    <t>20103</t>
    <phoneticPr fontId="0" type="noConversion"/>
  </si>
  <si>
    <t>政府办公厅（室）及相关机构事务</t>
    <phoneticPr fontId="0" type="noConversion"/>
  </si>
  <si>
    <t>一般公共服务支出</t>
    <phoneticPr fontId="0" type="noConversion"/>
  </si>
  <si>
    <t>合计</t>
    <phoneticPr fontId="0" type="noConversion"/>
  </si>
  <si>
    <t>20103</t>
  </si>
  <si>
    <t>201</t>
    <phoneticPr fontId="0" type="noConversion"/>
  </si>
  <si>
    <t>20103</t>
    <phoneticPr fontId="0" type="noConversion"/>
  </si>
  <si>
    <t>文明创建、档案工作经费、综合调研经费、大型会议费、政务务公开经费、商事登记服务平台服务费、桥南园区蓝天保卫战环卫保洁经费等。</t>
    <phoneticPr fontId="0" type="noConversion"/>
  </si>
  <si>
    <t>项目工程预决算的投资评审</t>
    <phoneticPr fontId="0" type="noConversion"/>
  </si>
  <si>
    <t>税收征收经费、金融生态建设、国有资产管理工作经费、政府采购管理专项经费、财源建设等</t>
    <phoneticPr fontId="0" type="noConversion"/>
  </si>
  <si>
    <t>专项业务费</t>
    <phoneticPr fontId="0" type="noConversion"/>
  </si>
  <si>
    <t>信息技术保障、廉政宣传、报刊、专项治理</t>
    <phoneticPr fontId="0" type="noConversion"/>
  </si>
  <si>
    <t>招商活动开支、项目考察费用、招商接待费用、对接园区商会、招商宣传费、顾问招商劳务费、驻点招商费用、申报公用型保税仓库</t>
    <phoneticPr fontId="0" type="noConversion"/>
  </si>
  <si>
    <t>企业党建、档案室管理、人才引进、干部教育培训、领导干部联系服务专家、团工委工作经费、妇工委工作经费</t>
    <phoneticPr fontId="0" type="noConversion"/>
  </si>
  <si>
    <t>媒体签约服务、机场高速路宣传、网络舆情监测、其他宣传</t>
    <phoneticPr fontId="0" type="noConversion"/>
  </si>
  <si>
    <t>办案业务费、网络平台建设</t>
    <phoneticPr fontId="0" type="noConversion"/>
  </si>
  <si>
    <t>交通管理、顽瘴痼疾、教育培训、国家行政赔偿</t>
    <phoneticPr fontId="0" type="noConversion"/>
  </si>
  <si>
    <t>火炬统计调查、省级园区进位综合管理、工业发展运行、园区攻坚、科技协会工作、融资担保费及企业电费补助、孵化器绩效评价、火炬数据统计规范培训、孵化器租金及物业费</t>
    <phoneticPr fontId="0" type="noConversion"/>
  </si>
  <si>
    <t>企业用工服务、结对帮扶就业扶贫</t>
    <phoneticPr fontId="0" type="noConversion"/>
  </si>
  <si>
    <t>城管综合行政执法</t>
    <phoneticPr fontId="0" type="noConversion"/>
  </si>
  <si>
    <t>环卫保洁</t>
    <phoneticPr fontId="0" type="noConversion"/>
  </si>
  <si>
    <t>园林绿化、市政设施</t>
    <phoneticPr fontId="0" type="noConversion"/>
  </si>
  <si>
    <t>人防经费、安全生产、基础设施建设费、市政管理费、污水泵站运维费、污水处理厂可行性兜底</t>
    <phoneticPr fontId="0" type="noConversion"/>
  </si>
  <si>
    <t>雪亮工程、疫情防控、政法工作、</t>
    <phoneticPr fontId="0" type="noConversion"/>
  </si>
  <si>
    <t>应急专项</t>
    <phoneticPr fontId="0" type="noConversion"/>
  </si>
  <si>
    <t>国土专项业务包干专项</t>
    <phoneticPr fontId="0" type="noConversion"/>
  </si>
  <si>
    <t>长城</t>
    <phoneticPr fontId="17" type="noConversion"/>
  </si>
  <si>
    <t>非税收入征管系统</t>
  </si>
  <si>
    <t>套</t>
  </si>
  <si>
    <t>年</t>
    <phoneticPr fontId="17" type="noConversion"/>
  </si>
  <si>
    <t>视频云</t>
    <phoneticPr fontId="17" type="noConversion"/>
  </si>
  <si>
    <t>基站</t>
    <phoneticPr fontId="17" type="noConversion"/>
  </si>
  <si>
    <t>视频云监控平台</t>
    <phoneticPr fontId="17" type="noConversion"/>
  </si>
  <si>
    <t>监控探头</t>
    <phoneticPr fontId="17" type="noConversion"/>
  </si>
  <si>
    <t>针式打印机</t>
  </si>
  <si>
    <t>柜机空调</t>
  </si>
  <si>
    <t>5匹</t>
  </si>
  <si>
    <t>挂式空调</t>
  </si>
  <si>
    <t>1.75匹</t>
  </si>
  <si>
    <t>复印一体机</t>
  </si>
  <si>
    <t>一园一档、环保管家</t>
  </si>
  <si>
    <t>涉气企业气型污染物源调查及减排方案编制</t>
  </si>
  <si>
    <t>环评技术评估工作</t>
  </si>
  <si>
    <t>规划环评（跟踪评价）</t>
  </si>
  <si>
    <t>监测设备</t>
  </si>
  <si>
    <t>监督性监测</t>
  </si>
  <si>
    <t>特护期专项工作</t>
  </si>
  <si>
    <t>企业污染防治设施在线监控平台</t>
  </si>
  <si>
    <t>环卫清扫市场化承运费</t>
    <phoneticPr fontId="17" type="noConversion"/>
  </si>
  <si>
    <t>绿化养护</t>
    <phoneticPr fontId="17" type="noConversion"/>
  </si>
  <si>
    <t>路灯维护</t>
    <phoneticPr fontId="17" type="noConversion"/>
  </si>
  <si>
    <t>货物类</t>
    <phoneticPr fontId="17" type="noConversion"/>
  </si>
  <si>
    <t>服务类</t>
    <phoneticPr fontId="0" type="noConversion"/>
  </si>
  <si>
    <t>湖大金科2021年技术服务</t>
  </si>
  <si>
    <t>火炬统计</t>
  </si>
  <si>
    <t>服务类</t>
    <phoneticPr fontId="0" type="noConversion"/>
  </si>
  <si>
    <t>服务类</t>
    <phoneticPr fontId="17" type="noConversion"/>
  </si>
  <si>
    <t>货物类</t>
    <phoneticPr fontId="17" type="noConversion"/>
  </si>
  <si>
    <t>2</t>
  </si>
  <si>
    <t>2</t>
    <phoneticPr fontId="0" type="noConversion"/>
  </si>
  <si>
    <r>
      <t>0</t>
    </r>
    <r>
      <rPr>
        <sz val="9"/>
        <rFont val="宋体"/>
        <family val="3"/>
        <charset val="134"/>
      </rPr>
      <t>.5</t>
    </r>
    <phoneticPr fontId="0" type="noConversion"/>
  </si>
  <si>
    <r>
      <t>1</t>
    </r>
    <r>
      <rPr>
        <sz val="9"/>
        <rFont val="宋体"/>
        <family val="3"/>
        <charset val="134"/>
      </rPr>
      <t>.2</t>
    </r>
    <phoneticPr fontId="0" type="noConversion"/>
  </si>
  <si>
    <r>
      <t>1</t>
    </r>
    <r>
      <rPr>
        <sz val="9"/>
        <rFont val="宋体"/>
        <family val="3"/>
        <charset val="134"/>
      </rPr>
      <t>.6</t>
    </r>
    <phoneticPr fontId="0" type="noConversion"/>
  </si>
  <si>
    <t>激光打印机</t>
    <phoneticPr fontId="0" type="noConversion"/>
  </si>
  <si>
    <t>第三方大气巡查服务</t>
    <phoneticPr fontId="0" type="noConversion"/>
  </si>
  <si>
    <t>25</t>
    <phoneticPr fontId="0" type="noConversion"/>
  </si>
  <si>
    <t>489</t>
    <phoneticPr fontId="0" type="noConversion"/>
  </si>
  <si>
    <t>宗</t>
    <phoneticPr fontId="0" type="noConversion"/>
  </si>
  <si>
    <t>台</t>
    <phoneticPr fontId="0" type="noConversion"/>
  </si>
  <si>
    <t>1</t>
    <phoneticPr fontId="0" type="noConversion"/>
  </si>
  <si>
    <t>3</t>
  </si>
  <si>
    <t>批</t>
    <phoneticPr fontId="0" type="noConversion"/>
  </si>
  <si>
    <t>是</t>
    <phoneticPr fontId="0" type="noConversion"/>
  </si>
  <si>
    <t>说明：1.本单位下设二级机构，本表预算数为各部门预算汇总数。</t>
    <phoneticPr fontId="0" type="noConversion"/>
  </si>
  <si>
    <t>一、一般公共服务支出</t>
    <phoneticPr fontId="0" type="noConversion"/>
  </si>
  <si>
    <t>七、社会保障和就业支出</t>
    <phoneticPr fontId="0" type="noConversion"/>
  </si>
  <si>
    <t>十六、自然资源海洋气象等支出</t>
    <phoneticPr fontId="0" type="noConversion"/>
  </si>
  <si>
    <t>十七、住房保障支出</t>
    <phoneticPr fontId="0" type="noConversion"/>
  </si>
  <si>
    <t>十九、灾害防治及应急管理支出</t>
    <phoneticPr fontId="0" type="noConversion"/>
  </si>
  <si>
    <t>上年公务接待费为25.3万，今年减少0.45万，厉行节约，严控接待。</t>
    <phoneticPr fontId="0" type="noConversion"/>
  </si>
  <si>
    <t>上年因公出国（境）费为21万，今年减少16万，出国计划减少。</t>
    <phoneticPr fontId="0" type="noConversion"/>
  </si>
  <si>
    <t>上年公务用车运行维护费为0万元，今年增加13.3万，主要是公安执法车辆运行维护费。</t>
    <phoneticPr fontId="0" type="noConversion"/>
  </si>
</sst>
</file>

<file path=xl/styles.xml><?xml version="1.0" encoding="utf-8"?>
<styleSheet xmlns="http://schemas.openxmlformats.org/spreadsheetml/2006/main">
  <numFmts count="9">
    <numFmt numFmtId="176" formatCode="#,##0.0000"/>
    <numFmt numFmtId="177" formatCode="0_ "/>
    <numFmt numFmtId="178" formatCode="#,##0.0_ "/>
    <numFmt numFmtId="179" formatCode="* #,##0.00;* \-#,##0.00;* &quot;&quot;??;@"/>
    <numFmt numFmtId="180" formatCode=";;"/>
    <numFmt numFmtId="181" formatCode="00"/>
    <numFmt numFmtId="182" formatCode="0000"/>
    <numFmt numFmtId="183" formatCode="* #,##0.0;* \-#,##0.0;* &quot;&quot;??;@"/>
    <numFmt numFmtId="184" formatCode="#,##0.00_ "/>
  </numFmts>
  <fonts count="21">
    <font>
      <sz val="9"/>
      <name val="宋体"/>
      <charset val="134"/>
    </font>
    <font>
      <sz val="12"/>
      <name val="宋体"/>
      <family val="3"/>
      <charset val="134"/>
    </font>
    <font>
      <sz val="11"/>
      <name val="宋体"/>
      <family val="3"/>
      <charset val="134"/>
    </font>
    <font>
      <b/>
      <sz val="20"/>
      <name val="方正小标宋简体"/>
      <family val="4"/>
      <charset val="134"/>
    </font>
    <font>
      <sz val="22"/>
      <name val="方正小标宋简体"/>
      <family val="4"/>
      <charset val="134"/>
    </font>
    <font>
      <sz val="10"/>
      <name val="宋体"/>
      <family val="3"/>
      <charset val="134"/>
    </font>
    <font>
      <b/>
      <sz val="22"/>
      <name val="宋体"/>
      <family val="3"/>
      <charset val="134"/>
    </font>
    <font>
      <b/>
      <sz val="18"/>
      <name val="宋体"/>
      <family val="3"/>
      <charset val="134"/>
    </font>
    <font>
      <b/>
      <sz val="10"/>
      <name val="宋体"/>
      <family val="3"/>
      <charset val="134"/>
    </font>
    <font>
      <b/>
      <sz val="12"/>
      <name val="宋体"/>
      <family val="3"/>
      <charset val="134"/>
    </font>
    <font>
      <b/>
      <sz val="12"/>
      <name val="Times New Roman"/>
      <family val="1"/>
    </font>
    <font>
      <sz val="12"/>
      <name val="Times New Roman"/>
      <family val="1"/>
    </font>
    <font>
      <sz val="22"/>
      <name val="宋体"/>
      <family val="3"/>
      <charset val="134"/>
    </font>
    <font>
      <b/>
      <sz val="9"/>
      <name val="宋体"/>
      <family val="3"/>
      <charset val="134"/>
    </font>
    <font>
      <sz val="10"/>
      <name val="宋体"/>
      <family val="3"/>
      <charset val="134"/>
    </font>
    <font>
      <b/>
      <sz val="10"/>
      <name val="宋体"/>
      <family val="3"/>
      <charset val="134"/>
    </font>
    <font>
      <b/>
      <sz val="9"/>
      <name val="宋体"/>
      <family val="3"/>
      <charset val="134"/>
    </font>
    <font>
      <sz val="9"/>
      <name val="宋体"/>
      <family val="3"/>
      <charset val="134"/>
    </font>
    <font>
      <sz val="12"/>
      <name val="宋体"/>
      <family val="3"/>
      <charset val="134"/>
    </font>
    <font>
      <sz val="10"/>
      <name val="宋体"/>
      <family val="3"/>
      <charset val="134"/>
      <scheme val="minor"/>
    </font>
    <font>
      <sz val="11"/>
      <color theme="1"/>
      <name val="宋体"/>
      <family val="3"/>
      <charset val="134"/>
      <scheme val="minor"/>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31"/>
      </patternFill>
    </fill>
    <fill>
      <patternFill patternType="solid">
        <fgColor theme="0"/>
        <bgColor indexed="64"/>
      </patternFill>
    </fill>
  </fills>
  <borders count="32">
    <border>
      <left/>
      <right/>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medium">
        <color indexed="64"/>
      </bottom>
      <diagonal/>
    </border>
    <border>
      <left/>
      <right style="thin">
        <color indexed="64"/>
      </right>
      <top style="thin">
        <color indexed="64"/>
      </top>
      <bottom style="medium">
        <color indexed="64"/>
      </bottom>
      <diagonal/>
    </border>
  </borders>
  <cellStyleXfs count="8">
    <xf numFmtId="0" fontId="0" fillId="0" borderId="0"/>
    <xf numFmtId="0" fontId="18" fillId="0" borderId="0"/>
    <xf numFmtId="0" fontId="18" fillId="0" borderId="0"/>
    <xf numFmtId="0" fontId="18" fillId="0" borderId="0"/>
    <xf numFmtId="0" fontId="20" fillId="0" borderId="0">
      <alignment vertical="center"/>
    </xf>
    <xf numFmtId="0" fontId="1" fillId="0" borderId="0"/>
    <xf numFmtId="0" fontId="1" fillId="0" borderId="0"/>
    <xf numFmtId="0" fontId="1" fillId="0" borderId="0"/>
  </cellStyleXfs>
  <cellXfs count="483">
    <xf numFmtId="0" fontId="0" fillId="0" borderId="0" xfId="0"/>
    <xf numFmtId="0" fontId="2"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Continuous"/>
    </xf>
    <xf numFmtId="0" fontId="2" fillId="0" borderId="0" xfId="0" applyFont="1" applyFill="1" applyAlignment="1">
      <alignment vertical="center" wrapText="1"/>
    </xf>
    <xf numFmtId="0" fontId="3" fillId="0" borderId="0" xfId="0" applyNumberFormat="1" applyFont="1" applyFill="1" applyAlignment="1" applyProtection="1">
      <alignment horizontal="centerContinuous" vertical="center"/>
    </xf>
    <xf numFmtId="0" fontId="2" fillId="0" borderId="0" xfId="0" applyNumberFormat="1" applyFont="1" applyFill="1" applyAlignment="1" applyProtection="1">
      <alignment horizontal="centerContinuous" vertical="center"/>
    </xf>
    <xf numFmtId="0" fontId="0" fillId="0" borderId="0" xfId="0" applyFill="1"/>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6" fillId="0" borderId="0" xfId="0" applyNumberFormat="1" applyFont="1" applyFill="1" applyAlignment="1" applyProtection="1">
      <alignment horizontal="centerContinuous" vertical="center"/>
    </xf>
    <xf numFmtId="0" fontId="0" fillId="0" borderId="0" xfId="0" applyFont="1"/>
    <xf numFmtId="0" fontId="5" fillId="0" borderId="0" xfId="0" applyNumberFormat="1" applyFont="1" applyFill="1" applyAlignment="1" applyProtection="1">
      <alignment vertical="center"/>
    </xf>
    <xf numFmtId="178" fontId="2" fillId="2" borderId="0" xfId="0" applyNumberFormat="1" applyFont="1" applyFill="1" applyAlignment="1" applyProtection="1">
      <alignment horizontal="right" vertical="center"/>
    </xf>
    <xf numFmtId="178" fontId="5" fillId="2" borderId="0" xfId="0" applyNumberFormat="1" applyFont="1" applyFill="1" applyAlignment="1" applyProtection="1">
      <alignment horizontal="right" vertical="center"/>
    </xf>
    <xf numFmtId="0" fontId="5" fillId="0" borderId="0" xfId="0" applyFont="1" applyAlignment="1">
      <alignment vertical="center"/>
    </xf>
    <xf numFmtId="0" fontId="5" fillId="2" borderId="4" xfId="0" applyNumberFormat="1" applyFont="1" applyFill="1" applyBorder="1" applyAlignment="1" applyProtection="1">
      <alignment horizontal="center" vertical="center" wrapText="1"/>
    </xf>
    <xf numFmtId="178" fontId="5" fillId="2" borderId="4" xfId="0" applyNumberFormat="1" applyFont="1" applyFill="1" applyBorder="1" applyAlignment="1" applyProtection="1">
      <alignment horizontal="center" vertical="center" wrapText="1"/>
    </xf>
    <xf numFmtId="0" fontId="5" fillId="0" borderId="0" xfId="0" applyFont="1" applyFill="1" applyAlignment="1">
      <alignment vertical="center"/>
    </xf>
    <xf numFmtId="0" fontId="5" fillId="2" borderId="3"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0" fontId="5" fillId="0" borderId="0" xfId="0" applyNumberFormat="1" applyFont="1" applyFill="1" applyAlignment="1">
      <alignment horizontal="center" vertical="center"/>
    </xf>
    <xf numFmtId="0" fontId="5" fillId="0" borderId="0" xfId="0" applyNumberFormat="1" applyFont="1" applyAlignment="1">
      <alignment horizontal="center" vertical="center"/>
    </xf>
    <xf numFmtId="49" fontId="5" fillId="0" borderId="0" xfId="0" applyNumberFormat="1" applyFont="1" applyFill="1" applyAlignment="1">
      <alignment horizontal="center" vertical="center"/>
    </xf>
    <xf numFmtId="179" fontId="5" fillId="0" borderId="0" xfId="0" applyNumberFormat="1" applyFont="1" applyFill="1" applyAlignment="1">
      <alignment vertical="center"/>
    </xf>
    <xf numFmtId="49" fontId="5" fillId="0" borderId="0" xfId="0" applyNumberFormat="1" applyFont="1" applyAlignment="1">
      <alignment horizontal="center" vertical="center"/>
    </xf>
    <xf numFmtId="0" fontId="5" fillId="0" borderId="0" xfId="0" applyFont="1" applyAlignment="1">
      <alignment horizontal="left" vertical="center"/>
    </xf>
    <xf numFmtId="179" fontId="5" fillId="0" borderId="0" xfId="0" applyNumberFormat="1" applyFont="1" applyAlignment="1">
      <alignment vertical="center"/>
    </xf>
    <xf numFmtId="0" fontId="5" fillId="0" borderId="0" xfId="0" applyFont="1" applyAlignment="1">
      <alignment horizontal="center" vertical="center"/>
    </xf>
    <xf numFmtId="0" fontId="7" fillId="0" borderId="0" xfId="0" applyNumberFormat="1" applyFont="1" applyFill="1" applyAlignment="1" applyProtection="1">
      <alignment horizontal="centerContinuous" vertical="center"/>
    </xf>
    <xf numFmtId="179" fontId="5" fillId="0" borderId="0" xfId="0" applyNumberFormat="1" applyFont="1" applyAlignment="1">
      <alignment horizontal="center" vertical="center"/>
    </xf>
    <xf numFmtId="0" fontId="5" fillId="2" borderId="4" xfId="0" applyFont="1" applyFill="1" applyBorder="1" applyAlignment="1">
      <alignment horizontal="center" vertical="center" wrapText="1"/>
    </xf>
    <xf numFmtId="178" fontId="5" fillId="2" borderId="5" xfId="0" applyNumberFormat="1" applyFont="1" applyFill="1" applyBorder="1" applyAlignment="1" applyProtection="1">
      <alignment horizontal="center" vertical="center" wrapText="1"/>
    </xf>
    <xf numFmtId="178" fontId="5" fillId="2" borderId="6" xfId="0" applyNumberFormat="1" applyFont="1" applyFill="1" applyBorder="1" applyAlignment="1" applyProtection="1">
      <alignment horizontal="center" vertical="center" wrapText="1"/>
    </xf>
    <xf numFmtId="0" fontId="5" fillId="2" borderId="6" xfId="0" applyNumberFormat="1" applyFont="1" applyFill="1" applyBorder="1" applyAlignment="1" applyProtection="1">
      <alignment horizontal="center" vertical="center" wrapText="1"/>
    </xf>
    <xf numFmtId="0" fontId="5" fillId="2" borderId="3" xfId="0"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5" fillId="0" borderId="0" xfId="0" applyFont="1" applyAlignment="1">
      <alignment horizontal="centerContinuous" vertical="center"/>
    </xf>
    <xf numFmtId="0" fontId="0" fillId="0" borderId="0" xfId="0" applyAlignment="1">
      <alignment horizontal="centerContinuous" vertical="center"/>
    </xf>
    <xf numFmtId="181" fontId="5" fillId="2" borderId="0" xfId="0" applyNumberFormat="1" applyFont="1" applyFill="1" applyAlignment="1">
      <alignment horizontal="center" vertical="center"/>
    </xf>
    <xf numFmtId="182" fontId="5" fillId="2" borderId="0" xfId="0" applyNumberFormat="1" applyFont="1" applyFill="1" applyAlignment="1">
      <alignment horizontal="center" vertical="center"/>
    </xf>
    <xf numFmtId="179" fontId="5" fillId="2" borderId="0" xfId="0" applyNumberFormat="1" applyFont="1" applyFill="1" applyAlignment="1">
      <alignment horizontal="center" vertical="center"/>
    </xf>
    <xf numFmtId="49" fontId="8" fillId="2" borderId="0" xfId="0" applyNumberFormat="1" applyFont="1" applyFill="1" applyAlignment="1">
      <alignment horizontal="center" vertical="center"/>
    </xf>
    <xf numFmtId="0" fontId="0" fillId="3" borderId="4" xfId="0" applyFont="1" applyFill="1" applyBorder="1" applyAlignment="1">
      <alignment vertical="center" wrapText="1"/>
    </xf>
    <xf numFmtId="4" fontId="0" fillId="3" borderId="3" xfId="0" applyNumberFormat="1" applyFont="1" applyFill="1" applyBorder="1" applyAlignment="1">
      <alignment vertical="center" wrapText="1"/>
    </xf>
    <xf numFmtId="0" fontId="8"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NumberFormat="1" applyFont="1" applyFill="1" applyAlignment="1">
      <alignment vertical="center"/>
    </xf>
    <xf numFmtId="0" fontId="5" fillId="2" borderId="0" xfId="0" applyNumberFormat="1" applyFont="1" applyFill="1" applyAlignment="1">
      <alignment horizontal="right" vertical="center"/>
    </xf>
    <xf numFmtId="0" fontId="5" fillId="2" borderId="0" xfId="0" applyFont="1" applyFill="1" applyAlignment="1">
      <alignment vertical="center"/>
    </xf>
    <xf numFmtId="0" fontId="5" fillId="0" borderId="0" xfId="0" applyFont="1" applyFill="1" applyAlignment="1">
      <alignment horizontal="center" vertical="center"/>
    </xf>
    <xf numFmtId="181" fontId="5" fillId="0" borderId="0" xfId="0" applyNumberFormat="1" applyFont="1" applyFill="1" applyAlignment="1">
      <alignment horizontal="center" vertical="center"/>
    </xf>
    <xf numFmtId="182" fontId="5" fillId="0" borderId="0" xfId="0" applyNumberFormat="1" applyFont="1" applyFill="1" applyAlignment="1">
      <alignment horizontal="center" vertical="center"/>
    </xf>
    <xf numFmtId="179" fontId="5" fillId="0" borderId="0" xfId="0" applyNumberFormat="1" applyFont="1" applyFill="1" applyAlignment="1">
      <alignment horizontal="center" vertical="center"/>
    </xf>
    <xf numFmtId="0" fontId="5" fillId="2" borderId="4" xfId="0" applyNumberFormat="1" applyFont="1" applyFill="1" applyBorder="1" applyAlignment="1" applyProtection="1">
      <alignment horizontal="centerContinuous" vertical="center"/>
    </xf>
    <xf numFmtId="0" fontId="5" fillId="2" borderId="4"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5" xfId="0" applyNumberFormat="1" applyFont="1" applyFill="1" applyBorder="1" applyAlignment="1" applyProtection="1">
      <alignment horizontal="center" vertical="center" wrapText="1"/>
    </xf>
    <xf numFmtId="181" fontId="5" fillId="2" borderId="0" xfId="0" applyNumberFormat="1" applyFont="1" applyFill="1" applyAlignment="1">
      <alignment horizontal="left" vertical="center"/>
    </xf>
    <xf numFmtId="0" fontId="5" fillId="0" borderId="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4" fontId="0" fillId="3" borderId="8" xfId="0" applyNumberFormat="1" applyFont="1" applyFill="1" applyBorder="1" applyAlignment="1">
      <alignment vertical="center" wrapText="1"/>
    </xf>
    <xf numFmtId="4" fontId="0" fillId="3" borderId="5" xfId="0" applyNumberFormat="1" applyFont="1" applyFill="1" applyBorder="1" applyAlignment="1">
      <alignment vertical="center" wrapText="1"/>
    </xf>
    <xf numFmtId="0" fontId="5" fillId="0" borderId="0" xfId="0" applyFont="1" applyAlignment="1">
      <alignment horizontal="right"/>
    </xf>
    <xf numFmtId="0" fontId="0" fillId="0" borderId="4" xfId="0" applyNumberFormat="1" applyFont="1" applyFill="1" applyBorder="1" applyAlignment="1" applyProtection="1">
      <alignment horizontal="center" vertical="center" wrapText="1"/>
    </xf>
    <xf numFmtId="0" fontId="0" fillId="0" borderId="4" xfId="0" applyBorder="1"/>
    <xf numFmtId="4" fontId="0" fillId="3" borderId="4" xfId="0" applyNumberFormat="1" applyFont="1" applyFill="1" applyBorder="1" applyAlignment="1" applyProtection="1">
      <alignment vertical="center" wrapText="1"/>
    </xf>
    <xf numFmtId="4" fontId="0" fillId="3" borderId="9" xfId="0" applyNumberFormat="1" applyFont="1" applyFill="1" applyBorder="1" applyAlignment="1" applyProtection="1">
      <alignment vertical="center" wrapText="1"/>
    </xf>
    <xf numFmtId="4" fontId="0" fillId="3" borderId="10" xfId="0" applyNumberFormat="1" applyFont="1" applyFill="1" applyBorder="1" applyAlignment="1" applyProtection="1">
      <alignment vertical="center" wrapText="1"/>
    </xf>
    <xf numFmtId="0" fontId="2" fillId="3" borderId="0" xfId="0" applyFont="1" applyFill="1" applyAlignment="1">
      <alignment vertical="center" wrapText="1"/>
    </xf>
    <xf numFmtId="4" fontId="0" fillId="3" borderId="3" xfId="0" applyNumberFormat="1" applyFont="1" applyFill="1" applyBorder="1" applyAlignment="1" applyProtection="1">
      <alignment vertical="center" wrapText="1"/>
    </xf>
    <xf numFmtId="4" fontId="0" fillId="3" borderId="11" xfId="0" applyNumberFormat="1" applyFont="1" applyFill="1" applyBorder="1" applyAlignment="1" applyProtection="1">
      <alignment vertical="center" wrapText="1"/>
    </xf>
    <xf numFmtId="177" fontId="0" fillId="3" borderId="12" xfId="0" applyNumberFormat="1" applyFont="1" applyFill="1" applyBorder="1" applyAlignment="1" applyProtection="1">
      <alignment horizontal="left" vertical="center" wrapText="1"/>
      <protection locked="0"/>
    </xf>
    <xf numFmtId="4" fontId="0" fillId="3" borderId="6" xfId="0" applyNumberFormat="1" applyFont="1" applyFill="1" applyBorder="1" applyAlignment="1" applyProtection="1">
      <alignment horizontal="right" vertical="center" wrapText="1"/>
      <protection locked="0"/>
    </xf>
    <xf numFmtId="4" fontId="0" fillId="3" borderId="5" xfId="0" applyNumberFormat="1" applyFont="1" applyFill="1" applyBorder="1" applyAlignment="1" applyProtection="1">
      <alignment horizontal="right" vertical="center" wrapText="1"/>
      <protection locked="0"/>
    </xf>
    <xf numFmtId="177" fontId="0" fillId="3" borderId="10" xfId="0" applyNumberFormat="1" applyFont="1" applyFill="1" applyBorder="1" applyAlignment="1" applyProtection="1">
      <alignment horizontal="left" vertical="center" wrapText="1"/>
      <protection locked="0"/>
    </xf>
    <xf numFmtId="0" fontId="5" fillId="2" borderId="2"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6" fillId="0" borderId="0" xfId="0" applyNumberFormat="1" applyFont="1" applyFill="1" applyAlignment="1" applyProtection="1">
      <alignment horizontal="centerContinuous"/>
    </xf>
    <xf numFmtId="0" fontId="5" fillId="2" borderId="10" xfId="0" applyNumberFormat="1" applyFont="1" applyFill="1" applyBorder="1" applyAlignment="1" applyProtection="1">
      <alignment horizontal="centerContinuous" vertical="center"/>
    </xf>
    <xf numFmtId="0" fontId="5" fillId="2" borderId="12" xfId="0" applyNumberFormat="1" applyFont="1" applyFill="1" applyBorder="1" applyAlignment="1" applyProtection="1">
      <alignment horizontal="centerContinuous" vertical="center"/>
    </xf>
    <xf numFmtId="0" fontId="5" fillId="2" borderId="13" xfId="0" applyNumberFormat="1" applyFont="1" applyFill="1" applyBorder="1" applyAlignment="1" applyProtection="1">
      <alignment horizontal="centerContinuous" vertical="center"/>
    </xf>
    <xf numFmtId="0" fontId="0" fillId="0" borderId="0" xfId="0" applyAlignment="1">
      <alignment horizontal="centerContinuous"/>
    </xf>
    <xf numFmtId="0" fontId="5" fillId="2" borderId="7" xfId="0" applyNumberFormat="1" applyFont="1" applyFill="1" applyBorder="1" applyAlignment="1" applyProtection="1">
      <alignment horizontal="center" vertical="center" wrapText="1"/>
    </xf>
    <xf numFmtId="179" fontId="5" fillId="0" borderId="0" xfId="0" applyNumberFormat="1" applyFont="1" applyAlignment="1">
      <alignment horizontal="right" vertical="center"/>
    </xf>
    <xf numFmtId="181" fontId="5" fillId="0" borderId="0" xfId="0" applyNumberFormat="1" applyFont="1" applyAlignment="1">
      <alignment horizontal="center" vertical="center"/>
    </xf>
    <xf numFmtId="4" fontId="0" fillId="3" borderId="4" xfId="0" applyNumberFormat="1" applyFont="1" applyFill="1" applyBorder="1" applyAlignment="1" applyProtection="1">
      <alignment horizontal="right" vertical="center" wrapText="1"/>
      <protection locked="0"/>
    </xf>
    <xf numFmtId="0" fontId="5" fillId="2" borderId="3" xfId="0" applyFont="1" applyFill="1" applyBorder="1" applyAlignment="1">
      <alignment horizontal="center" vertical="center" wrapText="1"/>
    </xf>
    <xf numFmtId="0" fontId="5" fillId="2" borderId="6" xfId="0" applyNumberFormat="1" applyFont="1" applyFill="1" applyBorder="1" applyAlignment="1" applyProtection="1">
      <alignment horizontal="centerContinuous" vertical="center"/>
    </xf>
    <xf numFmtId="0" fontId="5" fillId="0" borderId="0" xfId="0" applyNumberFormat="1" applyFont="1" applyAlignment="1">
      <alignment vertical="center"/>
    </xf>
    <xf numFmtId="181" fontId="5" fillId="0" borderId="0" xfId="0" applyNumberFormat="1" applyFont="1" applyFill="1" applyAlignment="1">
      <alignment horizontal="left" vertical="center"/>
    </xf>
    <xf numFmtId="176" fontId="5" fillId="0" borderId="0" xfId="0" applyNumberFormat="1" applyFont="1" applyFill="1" applyAlignment="1" applyProtection="1">
      <alignment horizontal="center" vertical="center"/>
    </xf>
    <xf numFmtId="0" fontId="2" fillId="0" borderId="0" xfId="0" applyNumberFormat="1" applyFont="1" applyFill="1" applyAlignment="1" applyProtection="1">
      <alignment horizontal="right" vertical="center" wrapText="1"/>
    </xf>
    <xf numFmtId="0" fontId="1" fillId="0" borderId="4"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alignment horizontal="left" vertical="center"/>
    </xf>
    <xf numFmtId="0" fontId="1" fillId="0" borderId="0" xfId="0" applyFont="1" applyAlignment="1">
      <alignment vertical="center"/>
    </xf>
    <xf numFmtId="0" fontId="1" fillId="0" borderId="0" xfId="0" applyFont="1" applyFill="1" applyAlignment="1">
      <alignment vertical="center"/>
    </xf>
    <xf numFmtId="0" fontId="11" fillId="0" borderId="0" xfId="0" applyNumberFormat="1" applyFont="1" applyFill="1" applyAlignment="1" applyProtection="1">
      <alignment vertical="center"/>
    </xf>
    <xf numFmtId="0" fontId="11" fillId="0" borderId="0" xfId="0" applyNumberFormat="1" applyFont="1" applyFill="1" applyAlignment="1" applyProtection="1">
      <alignment horizontal="centerContinuous" vertical="center"/>
    </xf>
    <xf numFmtId="49" fontId="2" fillId="2" borderId="0" xfId="0" applyNumberFormat="1" applyFont="1" applyFill="1" applyAlignment="1" applyProtection="1">
      <alignment horizontal="center" vertical="center" wrapText="1"/>
    </xf>
    <xf numFmtId="49" fontId="2" fillId="2" borderId="4" xfId="0" applyNumberFormat="1" applyFont="1" applyFill="1" applyBorder="1" applyAlignment="1">
      <alignment horizontal="center" vertical="center" wrapText="1"/>
    </xf>
    <xf numFmtId="49" fontId="5" fillId="2" borderId="4" xfId="0" applyNumberFormat="1" applyFont="1" applyFill="1" applyBorder="1" applyAlignment="1" applyProtection="1">
      <alignment horizontal="center" vertical="center" wrapText="1"/>
    </xf>
    <xf numFmtId="49" fontId="5" fillId="2" borderId="4"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2" fillId="2" borderId="0" xfId="0" applyNumberFormat="1" applyFont="1" applyFill="1" applyAlignment="1" applyProtection="1">
      <alignment horizontal="left" vertical="center"/>
    </xf>
    <xf numFmtId="0" fontId="0" fillId="0" borderId="0" xfId="0" applyAlignment="1">
      <alignment horizontal="left" vertical="center"/>
    </xf>
    <xf numFmtId="0" fontId="0" fillId="0" borderId="10" xfId="0" applyFont="1" applyBorder="1" applyAlignment="1">
      <alignment horizontal="left" vertical="center"/>
    </xf>
    <xf numFmtId="49" fontId="2" fillId="0" borderId="0" xfId="0" applyNumberFormat="1" applyFont="1" applyFill="1" applyAlignment="1" applyProtection="1">
      <alignment horizontal="left" vertical="center"/>
    </xf>
    <xf numFmtId="49" fontId="0" fillId="0" borderId="4" xfId="0" applyNumberFormat="1" applyFont="1" applyFill="1" applyBorder="1" applyAlignment="1">
      <alignment horizontal="left" vertical="center"/>
    </xf>
    <xf numFmtId="49" fontId="0" fillId="0" borderId="5" xfId="0" applyNumberFormat="1" applyFont="1" applyFill="1" applyBorder="1" applyAlignment="1" applyProtection="1">
      <alignment horizontal="left" vertical="center"/>
    </xf>
    <xf numFmtId="49" fontId="0" fillId="0" borderId="3" xfId="0" applyNumberFormat="1" applyFont="1" applyFill="1" applyBorder="1" applyAlignment="1" applyProtection="1">
      <alignment horizontal="left" vertical="center"/>
    </xf>
    <xf numFmtId="0" fontId="0" fillId="0" borderId="0" xfId="0" applyFill="1" applyAlignment="1">
      <alignment horizontal="left" vertical="center"/>
    </xf>
    <xf numFmtId="0" fontId="0" fillId="0" borderId="4" xfId="0" applyFont="1" applyBorder="1" applyAlignment="1">
      <alignment horizontal="left" vertical="center"/>
    </xf>
    <xf numFmtId="0" fontId="0" fillId="0" borderId="2" xfId="0" applyFont="1" applyFill="1" applyBorder="1" applyAlignment="1">
      <alignment horizontal="left" vertical="center"/>
    </xf>
    <xf numFmtId="3" fontId="0" fillId="0" borderId="2" xfId="0" applyNumberFormat="1" applyFont="1" applyFill="1" applyBorder="1" applyAlignment="1" applyProtection="1">
      <alignment horizontal="left" vertical="center"/>
    </xf>
    <xf numFmtId="0" fontId="0" fillId="0" borderId="4" xfId="0" applyFont="1" applyFill="1" applyBorder="1" applyAlignment="1">
      <alignment horizontal="left" vertical="center"/>
    </xf>
    <xf numFmtId="183" fontId="0" fillId="0" borderId="0" xfId="0" applyNumberFormat="1" applyFont="1" applyAlignment="1">
      <alignment horizontal="center" vertical="center"/>
    </xf>
    <xf numFmtId="183" fontId="7" fillId="0" borderId="0" xfId="0" applyNumberFormat="1" applyFont="1" applyFill="1" applyAlignment="1" applyProtection="1">
      <alignment horizontal="centerContinuous" vertical="center"/>
    </xf>
    <xf numFmtId="0" fontId="0" fillId="0" borderId="0" xfId="0" applyNumberFormat="1" applyFont="1" applyAlignment="1">
      <alignment horizontal="right" vertical="center" wrapText="1"/>
    </xf>
    <xf numFmtId="183" fontId="0" fillId="0" borderId="0" xfId="0" applyNumberFormat="1" applyFont="1" applyAlignment="1">
      <alignment vertical="center"/>
    </xf>
    <xf numFmtId="183" fontId="5" fillId="0" borderId="0" xfId="0" applyNumberFormat="1" applyFont="1" applyAlignment="1">
      <alignment horizontal="center" vertical="center" wrapText="1"/>
    </xf>
    <xf numFmtId="183" fontId="0" fillId="0" borderId="0" xfId="0" applyNumberFormat="1" applyFont="1" applyFill="1" applyAlignment="1">
      <alignment vertical="center"/>
    </xf>
    <xf numFmtId="183" fontId="0" fillId="0" borderId="0" xfId="0" applyNumberFormat="1" applyFont="1" applyFill="1" applyAlignment="1">
      <alignment horizontal="left" vertical="center"/>
    </xf>
    <xf numFmtId="0" fontId="12" fillId="0" borderId="0" xfId="0" applyNumberFormat="1" applyFont="1" applyFill="1" applyAlignment="1" applyProtection="1">
      <alignment horizontal="center" vertical="center"/>
    </xf>
    <xf numFmtId="181" fontId="7" fillId="0" borderId="0" xfId="0" applyNumberFormat="1" applyFont="1" applyFill="1" applyAlignment="1" applyProtection="1">
      <alignment horizontal="centerContinuous" vertical="center"/>
    </xf>
    <xf numFmtId="178" fontId="5" fillId="0" borderId="0" xfId="0" applyNumberFormat="1" applyFont="1" applyFill="1" applyAlignment="1" applyProtection="1">
      <alignment horizontal="right" vertical="center"/>
    </xf>
    <xf numFmtId="0" fontId="0" fillId="0" borderId="0" xfId="0" applyNumberFormat="1" applyFont="1" applyFill="1" applyAlignment="1" applyProtection="1">
      <alignment vertical="center"/>
    </xf>
    <xf numFmtId="0" fontId="0" fillId="0" borderId="0" xfId="0" applyFont="1" applyFill="1" applyAlignment="1">
      <alignment vertical="center"/>
    </xf>
    <xf numFmtId="0" fontId="0" fillId="0" borderId="0" xfId="0" applyNumberFormat="1" applyFont="1" applyFill="1" applyAlignment="1" applyProtection="1">
      <alignment horizontal="left" vertical="center"/>
    </xf>
    <xf numFmtId="0" fontId="0" fillId="0" borderId="0" xfId="0" applyAlignment="1">
      <alignment horizontal="right"/>
    </xf>
    <xf numFmtId="0" fontId="0" fillId="0" borderId="4" xfId="0" applyBorder="1" applyAlignment="1">
      <alignment horizontal="centerContinuous" vertical="center"/>
    </xf>
    <xf numFmtId="0" fontId="13" fillId="0" borderId="0" xfId="0" applyNumberFormat="1" applyFont="1" applyFill="1" applyAlignment="1" applyProtection="1">
      <alignment horizontal="centerContinuous" vertical="center"/>
    </xf>
    <xf numFmtId="0" fontId="2" fillId="0" borderId="1" xfId="0" applyNumberFormat="1" applyFont="1" applyFill="1" applyBorder="1" applyAlignment="1" applyProtection="1">
      <alignment horizontal="left" vertical="center"/>
    </xf>
    <xf numFmtId="3" fontId="0" fillId="0" borderId="2" xfId="0" applyNumberFormat="1" applyFont="1" applyFill="1" applyBorder="1" applyAlignment="1">
      <alignment horizontal="left" vertical="center"/>
    </xf>
    <xf numFmtId="0" fontId="0" fillId="0" borderId="0" xfId="0" applyBorder="1"/>
    <xf numFmtId="0" fontId="7" fillId="0" borderId="0" xfId="0" applyNumberFormat="1" applyFont="1" applyFill="1" applyBorder="1" applyAlignment="1" applyProtection="1">
      <alignment horizontal="centerContinuous" vertical="center"/>
    </xf>
    <xf numFmtId="49" fontId="5" fillId="0" borderId="10" xfId="0" applyNumberFormat="1" applyFont="1" applyFill="1" applyBorder="1" applyAlignment="1" applyProtection="1">
      <alignment horizontal="left" vertical="center" wrapText="1"/>
    </xf>
    <xf numFmtId="4" fontId="5" fillId="0" borderId="10" xfId="0" applyNumberFormat="1" applyFont="1" applyFill="1" applyBorder="1" applyAlignment="1" applyProtection="1">
      <alignment horizontal="right" vertical="center" wrapText="1"/>
    </xf>
    <xf numFmtId="4" fontId="5" fillId="0" borderId="4" xfId="0" applyNumberFormat="1" applyFont="1" applyFill="1" applyBorder="1" applyAlignment="1" applyProtection="1">
      <alignment horizontal="right" vertical="center" wrapText="1"/>
    </xf>
    <xf numFmtId="4" fontId="5" fillId="0" borderId="12" xfId="0" applyNumberFormat="1" applyFont="1" applyFill="1" applyBorder="1" applyAlignment="1" applyProtection="1">
      <alignment horizontal="right" vertical="center" wrapText="1"/>
    </xf>
    <xf numFmtId="49" fontId="5" fillId="0" borderId="4" xfId="0" applyNumberFormat="1" applyFont="1" applyFill="1" applyBorder="1" applyAlignment="1" applyProtection="1">
      <alignment horizontal="left" vertical="center" wrapText="1"/>
    </xf>
    <xf numFmtId="176" fontId="5" fillId="0" borderId="4" xfId="0" applyNumberFormat="1" applyFont="1" applyFill="1" applyBorder="1" applyAlignment="1" applyProtection="1">
      <alignment horizontal="right" vertical="center" wrapText="1"/>
    </xf>
    <xf numFmtId="0" fontId="0" fillId="0" borderId="3" xfId="0" applyBorder="1" applyAlignment="1">
      <alignment horizontal="center" vertical="center" wrapText="1"/>
    </xf>
    <xf numFmtId="176" fontId="5" fillId="0" borderId="10" xfId="0" applyNumberFormat="1" applyFont="1" applyFill="1" applyBorder="1" applyAlignment="1" applyProtection="1">
      <alignment horizontal="right" vertical="center" wrapText="1"/>
    </xf>
    <xf numFmtId="176" fontId="5" fillId="0" borderId="12" xfId="0" applyNumberFormat="1" applyFont="1" applyFill="1" applyBorder="1" applyAlignment="1" applyProtection="1">
      <alignment horizontal="right" vertical="center" wrapText="1"/>
    </xf>
    <xf numFmtId="176" fontId="5" fillId="0" borderId="13" xfId="0" applyNumberFormat="1" applyFont="1" applyFill="1" applyBorder="1" applyAlignment="1" applyProtection="1">
      <alignment horizontal="right" vertical="center" wrapText="1"/>
    </xf>
    <xf numFmtId="0" fontId="0" fillId="0" borderId="4" xfId="0" applyBorder="1" applyAlignment="1">
      <alignment horizontal="centerContinuous" vertical="center" wrapText="1"/>
    </xf>
    <xf numFmtId="0" fontId="0" fillId="0" borderId="4" xfId="0" applyNumberFormat="1" applyFill="1" applyBorder="1"/>
    <xf numFmtId="0" fontId="0" fillId="0" borderId="4" xfId="0" applyNumberFormat="1" applyBorder="1"/>
    <xf numFmtId="0" fontId="0" fillId="0" borderId="4" xfId="0" applyNumberFormat="1" applyFill="1" applyBorder="1" applyAlignment="1">
      <alignment vertical="center"/>
    </xf>
    <xf numFmtId="0" fontId="0" fillId="0" borderId="4" xfId="0" applyNumberFormat="1" applyBorder="1" applyAlignment="1">
      <alignment vertical="center"/>
    </xf>
    <xf numFmtId="0" fontId="1" fillId="0" borderId="3" xfId="0" applyNumberFormat="1" applyFont="1" applyFill="1" applyBorder="1" applyAlignment="1" applyProtection="1">
      <alignment horizontal="center" vertical="center" wrapText="1"/>
    </xf>
    <xf numFmtId="0" fontId="1" fillId="0" borderId="0" xfId="0" applyNumberFormat="1" applyFont="1" applyFill="1" applyAlignment="1" applyProtection="1">
      <alignment horizontal="left" vertical="center"/>
    </xf>
    <xf numFmtId="0" fontId="5" fillId="2" borderId="4" xfId="0" applyFont="1" applyFill="1" applyBorder="1" applyAlignment="1">
      <alignment horizontal="centerContinuous" vertical="center"/>
    </xf>
    <xf numFmtId="49" fontId="8" fillId="2" borderId="0" xfId="0" applyNumberFormat="1" applyFont="1" applyFill="1" applyAlignment="1">
      <alignment horizontal="centerContinuous" vertical="center"/>
    </xf>
    <xf numFmtId="0" fontId="5" fillId="0" borderId="4" xfId="0" applyFont="1" applyFill="1" applyBorder="1" applyAlignment="1">
      <alignment horizontal="center" vertical="center"/>
    </xf>
    <xf numFmtId="0" fontId="5" fillId="2" borderId="14" xfId="0" applyNumberFormat="1" applyFont="1" applyFill="1" applyBorder="1" applyAlignment="1" applyProtection="1">
      <alignment horizontal="centerContinuous" vertical="center"/>
    </xf>
    <xf numFmtId="49" fontId="1" fillId="0" borderId="0" xfId="0" applyNumberFormat="1" applyFont="1" applyFill="1"/>
    <xf numFmtId="0" fontId="0" fillId="0" borderId="5" xfId="0" applyBorder="1" applyAlignment="1">
      <alignment horizontal="centerContinuous" vertical="center"/>
    </xf>
    <xf numFmtId="0" fontId="0" fillId="0" borderId="3" xfId="0" applyBorder="1" applyAlignment="1">
      <alignment horizontal="centerContinuous" vertical="center" wrapText="1"/>
    </xf>
    <xf numFmtId="0" fontId="0" fillId="0" borderId="4" xfId="0" applyBorder="1" applyAlignment="1">
      <alignment horizontal="centerContinuous"/>
    </xf>
    <xf numFmtId="4" fontId="0" fillId="3" borderId="4" xfId="0" applyNumberFormat="1" applyFont="1" applyFill="1" applyBorder="1" applyAlignment="1">
      <alignment vertical="center" wrapText="1"/>
    </xf>
    <xf numFmtId="4" fontId="0" fillId="3" borderId="13" xfId="0" applyNumberFormat="1" applyFont="1" applyFill="1" applyBorder="1" applyAlignment="1">
      <alignment vertical="center" wrapText="1"/>
    </xf>
    <xf numFmtId="4" fontId="0" fillId="3" borderId="2" xfId="0" applyNumberFormat="1" applyFont="1" applyFill="1" applyBorder="1" applyAlignment="1" applyProtection="1">
      <alignment vertical="center" wrapText="1"/>
    </xf>
    <xf numFmtId="4" fontId="0" fillId="3" borderId="12" xfId="0" applyNumberFormat="1" applyFont="1" applyFill="1" applyBorder="1" applyAlignment="1" applyProtection="1">
      <alignment vertical="center" wrapText="1"/>
    </xf>
    <xf numFmtId="4" fontId="0" fillId="3" borderId="6" xfId="0" applyNumberFormat="1" applyFont="1" applyFill="1" applyBorder="1" applyAlignment="1" applyProtection="1">
      <alignment vertical="center" wrapText="1"/>
    </xf>
    <xf numFmtId="4" fontId="0" fillId="3" borderId="10" xfId="0" applyNumberFormat="1" applyFont="1" applyFill="1" applyBorder="1" applyAlignment="1" applyProtection="1">
      <alignment horizontal="right" vertical="center" wrapText="1"/>
      <protection locked="0"/>
    </xf>
    <xf numFmtId="40" fontId="2" fillId="3" borderId="0" xfId="0" applyNumberFormat="1" applyFont="1" applyFill="1" applyAlignment="1">
      <alignment vertical="center" wrapText="1"/>
    </xf>
    <xf numFmtId="4" fontId="0" fillId="3" borderId="2" xfId="0" applyNumberFormat="1" applyFont="1" applyFill="1" applyBorder="1" applyAlignment="1">
      <alignment vertical="center" wrapText="1"/>
    </xf>
    <xf numFmtId="49" fontId="5" fillId="3" borderId="10" xfId="0" applyNumberFormat="1" applyFont="1" applyFill="1" applyBorder="1" applyAlignment="1" applyProtection="1">
      <alignment horizontal="left" vertical="center" wrapText="1"/>
    </xf>
    <xf numFmtId="4" fontId="5" fillId="3" borderId="10" xfId="0" applyNumberFormat="1" applyFont="1" applyFill="1" applyBorder="1" applyAlignment="1" applyProtection="1">
      <alignment horizontal="right" vertical="center" wrapText="1"/>
    </xf>
    <xf numFmtId="4" fontId="5" fillId="3" borderId="4" xfId="0" applyNumberFormat="1" applyFont="1" applyFill="1" applyBorder="1" applyAlignment="1" applyProtection="1">
      <alignment horizontal="right" vertical="center" wrapText="1"/>
    </xf>
    <xf numFmtId="4" fontId="5" fillId="3" borderId="12" xfId="0" applyNumberFormat="1" applyFont="1" applyFill="1" applyBorder="1" applyAlignment="1" applyProtection="1">
      <alignment horizontal="right" vertical="center" wrapText="1"/>
    </xf>
    <xf numFmtId="0" fontId="5" fillId="3" borderId="0" xfId="0" applyFont="1" applyFill="1" applyAlignment="1">
      <alignment vertical="center"/>
    </xf>
    <xf numFmtId="0" fontId="0" fillId="3" borderId="0" xfId="0" applyFill="1"/>
    <xf numFmtId="4" fontId="5" fillId="3" borderId="4" xfId="0" applyNumberFormat="1" applyFont="1" applyFill="1" applyBorder="1" applyAlignment="1" applyProtection="1">
      <alignment horizontal="center" vertical="center" wrapText="1"/>
    </xf>
    <xf numFmtId="4" fontId="0" fillId="3" borderId="4" xfId="0" applyNumberFormat="1" applyFont="1" applyFill="1" applyBorder="1" applyAlignment="1" applyProtection="1"/>
    <xf numFmtId="49" fontId="5" fillId="3" borderId="4" xfId="0" applyNumberFormat="1" applyFont="1" applyFill="1" applyBorder="1" applyAlignment="1" applyProtection="1">
      <alignment horizontal="left" vertical="center" wrapText="1"/>
    </xf>
    <xf numFmtId="0" fontId="5" fillId="3" borderId="0" xfId="0" applyFont="1" applyFill="1" applyAlignment="1">
      <alignment horizontal="center" vertical="center"/>
    </xf>
    <xf numFmtId="49" fontId="5" fillId="3" borderId="4" xfId="0" applyNumberFormat="1" applyFont="1" applyFill="1" applyBorder="1" applyAlignment="1" applyProtection="1">
      <alignment horizontal="left" vertical="center"/>
    </xf>
    <xf numFmtId="4" fontId="5" fillId="3" borderId="4" xfId="0" applyNumberFormat="1" applyFont="1" applyFill="1" applyBorder="1" applyAlignment="1" applyProtection="1">
      <alignment horizontal="left" vertical="center" wrapText="1"/>
    </xf>
    <xf numFmtId="4" fontId="5" fillId="3" borderId="13" xfId="0" applyNumberFormat="1" applyFont="1" applyFill="1" applyBorder="1" applyAlignment="1" applyProtection="1">
      <alignment horizontal="right" vertical="center" wrapText="1"/>
    </xf>
    <xf numFmtId="4" fontId="0" fillId="3" borderId="13" xfId="0" applyNumberFormat="1" applyFont="1" applyFill="1" applyBorder="1" applyAlignment="1" applyProtection="1">
      <alignment vertical="center" wrapText="1"/>
    </xf>
    <xf numFmtId="0" fontId="0" fillId="3" borderId="4" xfId="0" applyFill="1" applyBorder="1"/>
    <xf numFmtId="176" fontId="5" fillId="3" borderId="4" xfId="0" applyNumberFormat="1" applyFont="1" applyFill="1" applyBorder="1" applyAlignment="1" applyProtection="1">
      <alignment horizontal="center" vertical="center" wrapText="1"/>
    </xf>
    <xf numFmtId="49" fontId="0" fillId="3" borderId="4" xfId="0" applyNumberFormat="1" applyFont="1" applyFill="1" applyBorder="1" applyAlignment="1" applyProtection="1">
      <alignment horizontal="left" vertical="center" wrapText="1"/>
    </xf>
    <xf numFmtId="176" fontId="5" fillId="3" borderId="4" xfId="0" applyNumberFormat="1" applyFont="1" applyFill="1" applyBorder="1" applyAlignment="1" applyProtection="1">
      <alignment horizontal="right" vertical="center" wrapText="1"/>
    </xf>
    <xf numFmtId="180" fontId="5" fillId="3" borderId="10" xfId="0" applyNumberFormat="1" applyFont="1" applyFill="1" applyBorder="1" applyAlignment="1" applyProtection="1">
      <alignment horizontal="left" vertical="center" wrapText="1"/>
    </xf>
    <xf numFmtId="0" fontId="5" fillId="3" borderId="0" xfId="0" applyNumberFormat="1" applyFont="1" applyFill="1" applyAlignment="1">
      <alignment vertical="center"/>
    </xf>
    <xf numFmtId="0" fontId="5" fillId="3" borderId="0" xfId="0" applyNumberFormat="1" applyFont="1" applyFill="1" applyAlignment="1">
      <alignment horizontal="right" vertical="center"/>
    </xf>
    <xf numFmtId="4" fontId="1" fillId="3" borderId="3" xfId="0" applyNumberFormat="1" applyFont="1" applyFill="1" applyBorder="1" applyAlignment="1" applyProtection="1">
      <alignment horizontal="center" vertical="center" wrapText="1"/>
    </xf>
    <xf numFmtId="4" fontId="9" fillId="3" borderId="13" xfId="0" applyNumberFormat="1" applyFont="1" applyFill="1" applyBorder="1" applyAlignment="1" applyProtection="1">
      <alignment horizontal="center" vertical="center" wrapText="1"/>
    </xf>
    <xf numFmtId="0" fontId="0" fillId="3" borderId="0" xfId="0" applyFill="1" applyAlignment="1">
      <alignment vertical="center"/>
    </xf>
    <xf numFmtId="49" fontId="9" fillId="3" borderId="10" xfId="0" applyNumberFormat="1" applyFont="1" applyFill="1" applyBorder="1" applyAlignment="1" applyProtection="1">
      <alignment horizontal="center" vertical="center" wrapText="1"/>
    </xf>
    <xf numFmtId="4" fontId="11" fillId="3" borderId="4" xfId="0" applyNumberFormat="1" applyFont="1" applyFill="1" applyBorder="1" applyAlignment="1" applyProtection="1">
      <alignment horizontal="center" vertical="center" wrapText="1"/>
    </xf>
    <xf numFmtId="4" fontId="10" fillId="3" borderId="13" xfId="0" applyNumberFormat="1" applyFont="1" applyFill="1" applyBorder="1" applyAlignment="1" applyProtection="1">
      <alignment horizontal="center" vertical="center" wrapText="1"/>
    </xf>
    <xf numFmtId="0" fontId="0" fillId="3" borderId="0" xfId="0" applyFill="1" applyAlignment="1">
      <alignment horizontal="center" vertical="center"/>
    </xf>
    <xf numFmtId="4" fontId="1" fillId="3" borderId="4" xfId="0" applyNumberFormat="1" applyFont="1" applyFill="1" applyBorder="1" applyAlignment="1" applyProtection="1">
      <alignment horizontal="center" vertical="center" wrapText="1"/>
    </xf>
    <xf numFmtId="0" fontId="1" fillId="3" borderId="11" xfId="0" applyNumberFormat="1" applyFont="1" applyFill="1" applyBorder="1" applyAlignment="1" applyProtection="1">
      <alignment horizontal="left" vertical="center" wrapText="1"/>
    </xf>
    <xf numFmtId="4" fontId="1" fillId="3" borderId="5" xfId="0" applyNumberFormat="1" applyFont="1" applyFill="1" applyBorder="1" applyAlignment="1" applyProtection="1">
      <alignment horizontal="center" vertical="center" wrapText="1"/>
    </xf>
    <xf numFmtId="4" fontId="9" fillId="3" borderId="16" xfId="0" applyNumberFormat="1" applyFont="1" applyFill="1" applyBorder="1" applyAlignment="1" applyProtection="1">
      <alignment horizontal="center" vertical="center" wrapText="1"/>
    </xf>
    <xf numFmtId="0" fontId="1" fillId="3" borderId="10" xfId="0" applyFont="1" applyFill="1" applyBorder="1" applyAlignment="1">
      <alignment vertical="center"/>
    </xf>
    <xf numFmtId="0" fontId="1" fillId="0" borderId="0" xfId="0" applyFont="1" applyFill="1" applyAlignment="1">
      <alignment horizontal="left" vertical="center"/>
    </xf>
    <xf numFmtId="0" fontId="0" fillId="3" borderId="10" xfId="0" applyFont="1" applyFill="1" applyBorder="1" applyAlignment="1">
      <alignment horizontal="left" vertical="center"/>
    </xf>
    <xf numFmtId="3" fontId="0" fillId="3" borderId="5" xfId="0" applyNumberFormat="1" applyFont="1" applyFill="1" applyBorder="1" applyAlignment="1" applyProtection="1">
      <alignment horizontal="left" vertical="center"/>
    </xf>
    <xf numFmtId="0" fontId="0" fillId="3" borderId="0" xfId="0" applyFill="1" applyAlignment="1">
      <alignment horizontal="left" vertical="center"/>
    </xf>
    <xf numFmtId="49" fontId="0" fillId="3" borderId="10" xfId="0" applyNumberFormat="1" applyFont="1" applyFill="1" applyBorder="1" applyAlignment="1">
      <alignment horizontal="left" vertical="center"/>
    </xf>
    <xf numFmtId="49" fontId="2" fillId="3" borderId="0" xfId="0" applyNumberFormat="1" applyFont="1" applyFill="1" applyAlignment="1" applyProtection="1">
      <alignment horizontal="left" vertical="center"/>
    </xf>
    <xf numFmtId="3" fontId="0" fillId="3" borderId="4" xfId="0" applyNumberFormat="1" applyFont="1" applyFill="1" applyBorder="1" applyAlignment="1" applyProtection="1">
      <alignment horizontal="left" vertical="center"/>
    </xf>
    <xf numFmtId="4" fontId="0" fillId="3" borderId="4" xfId="0" applyNumberFormat="1" applyFont="1" applyFill="1" applyBorder="1" applyAlignment="1" applyProtection="1">
      <alignment horizontal="left" vertical="center"/>
    </xf>
    <xf numFmtId="4" fontId="0" fillId="3" borderId="5" xfId="0" applyNumberFormat="1" applyFont="1" applyFill="1" applyBorder="1" applyAlignment="1" applyProtection="1">
      <alignment horizontal="left" vertical="center"/>
    </xf>
    <xf numFmtId="49" fontId="0" fillId="3" borderId="5" xfId="0" applyNumberFormat="1" applyFont="1" applyFill="1" applyBorder="1" applyAlignment="1" applyProtection="1">
      <alignment horizontal="left" vertical="center"/>
    </xf>
    <xf numFmtId="0" fontId="0" fillId="3" borderId="4" xfId="0" applyFill="1" applyBorder="1" applyAlignment="1">
      <alignment vertical="center"/>
    </xf>
    <xf numFmtId="49" fontId="5" fillId="3" borderId="10" xfId="0" applyNumberFormat="1" applyFont="1" applyFill="1" applyBorder="1" applyAlignment="1">
      <alignment horizontal="left" vertical="center"/>
    </xf>
    <xf numFmtId="0" fontId="0" fillId="0" borderId="0" xfId="0" applyFill="1" applyAlignment="1">
      <alignment vertical="center"/>
    </xf>
    <xf numFmtId="4" fontId="0" fillId="3" borderId="4" xfId="0" applyNumberFormat="1" applyFont="1" applyFill="1" applyBorder="1" applyAlignment="1" applyProtection="1">
      <alignment horizontal="right" vertical="center"/>
    </xf>
    <xf numFmtId="183" fontId="0" fillId="3" borderId="0" xfId="0" applyNumberFormat="1" applyFont="1" applyFill="1" applyAlignment="1">
      <alignment vertical="center"/>
    </xf>
    <xf numFmtId="49" fontId="0" fillId="3" borderId="10" xfId="0" applyNumberFormat="1" applyFont="1" applyFill="1" applyBorder="1" applyAlignment="1" applyProtection="1">
      <alignment horizontal="left" vertical="center" wrapText="1"/>
    </xf>
    <xf numFmtId="49" fontId="0" fillId="3" borderId="13" xfId="0" applyNumberFormat="1" applyFont="1" applyFill="1" applyBorder="1" applyAlignment="1" applyProtection="1">
      <alignment horizontal="left" vertical="center" wrapText="1"/>
    </xf>
    <xf numFmtId="49" fontId="0" fillId="3" borderId="12" xfId="0" applyNumberFormat="1" applyFont="1" applyFill="1" applyBorder="1" applyAlignment="1" applyProtection="1">
      <alignment horizontal="left" vertical="center" wrapText="1"/>
    </xf>
    <xf numFmtId="0" fontId="0" fillId="3" borderId="0" xfId="0" applyFont="1" applyFill="1" applyAlignment="1">
      <alignment vertical="center"/>
    </xf>
    <xf numFmtId="0" fontId="0" fillId="0" borderId="0" xfId="0" applyFont="1" applyAlignment="1">
      <alignment vertical="center" wrapText="1"/>
    </xf>
    <xf numFmtId="0" fontId="4" fillId="0" borderId="0" xfId="0" applyFont="1" applyAlignment="1">
      <alignment horizontal="centerContinuous" vertical="center"/>
    </xf>
    <xf numFmtId="0" fontId="0" fillId="0" borderId="7" xfId="0" applyNumberFormat="1" applyFont="1" applyFill="1" applyBorder="1" applyAlignment="1" applyProtection="1">
      <alignment horizontal="centerContinuous" vertical="center"/>
    </xf>
    <xf numFmtId="0" fontId="0" fillId="0" borderId="0" xfId="0" applyNumberFormat="1" applyFont="1" applyFill="1" applyAlignment="1" applyProtection="1">
      <alignment horizontal="centerContinuous" vertical="center"/>
    </xf>
    <xf numFmtId="0" fontId="0" fillId="0" borderId="1" xfId="0" applyNumberFormat="1" applyFont="1" applyFill="1" applyBorder="1" applyAlignment="1" applyProtection="1">
      <alignment horizontal="centerContinuous" vertical="center"/>
    </xf>
    <xf numFmtId="0" fontId="0" fillId="0" borderId="17" xfId="0" applyNumberFormat="1" applyFont="1" applyFill="1" applyBorder="1" applyAlignment="1" applyProtection="1">
      <alignment horizontal="centerContinuous" vertical="center"/>
    </xf>
    <xf numFmtId="0" fontId="0" fillId="0" borderId="17" xfId="0" applyFont="1" applyBorder="1" applyAlignment="1">
      <alignment horizontal="centerContinuous" vertical="center"/>
    </xf>
    <xf numFmtId="0" fontId="0" fillId="0" borderId="18" xfId="0" applyFont="1" applyBorder="1" applyAlignment="1">
      <alignment horizontal="centerContinuous" vertical="center"/>
    </xf>
    <xf numFmtId="0" fontId="0" fillId="0" borderId="4" xfId="0" applyNumberFormat="1" applyFont="1" applyFill="1" applyBorder="1" applyAlignment="1" applyProtection="1">
      <alignment horizontal="centerContinuous" vertical="center"/>
    </xf>
    <xf numFmtId="0" fontId="0" fillId="0" borderId="10" xfId="0" applyNumberFormat="1" applyFont="1" applyFill="1" applyBorder="1" applyAlignment="1" applyProtection="1">
      <alignment horizontal="centerContinuous" vertical="center"/>
    </xf>
    <xf numFmtId="0" fontId="0" fillId="0" borderId="9" xfId="0" applyNumberFormat="1" applyFont="1" applyFill="1" applyBorder="1" applyAlignment="1" applyProtection="1">
      <alignment horizontal="centerContinuous" vertical="center"/>
    </xf>
    <xf numFmtId="0" fontId="0" fillId="0" borderId="4" xfId="0" applyFont="1" applyBorder="1" applyAlignment="1">
      <alignment horizontal="centerContinuous" vertical="center"/>
    </xf>
    <xf numFmtId="0" fontId="0" fillId="0" borderId="19" xfId="0" applyFont="1" applyBorder="1" applyAlignment="1">
      <alignment horizontal="centerContinuous" vertical="center"/>
    </xf>
    <xf numFmtId="0" fontId="0" fillId="0" borderId="12" xfId="0" applyNumberFormat="1" applyFont="1" applyFill="1" applyBorder="1" applyAlignment="1" applyProtection="1">
      <alignment horizontal="centerContinuous" vertical="center"/>
    </xf>
    <xf numFmtId="0" fontId="0" fillId="0" borderId="3" xfId="0" applyFont="1" applyBorder="1" applyAlignment="1">
      <alignment horizontal="center" vertical="center" wrapText="1"/>
    </xf>
    <xf numFmtId="0" fontId="0" fillId="0" borderId="21" xfId="0" applyFont="1" applyBorder="1" applyAlignment="1">
      <alignment horizontal="center" vertical="center" wrapText="1"/>
    </xf>
    <xf numFmtId="4" fontId="0" fillId="0" borderId="0" xfId="0" applyNumberFormat="1" applyFont="1" applyFill="1" applyAlignment="1" applyProtection="1">
      <alignment horizontal="right" vertical="center" wrapText="1"/>
    </xf>
    <xf numFmtId="0" fontId="0" fillId="3" borderId="15" xfId="0" applyNumberFormat="1" applyFont="1" applyFill="1" applyBorder="1" applyAlignment="1" applyProtection="1">
      <alignment horizontal="left" vertical="center" wrapText="1"/>
    </xf>
    <xf numFmtId="4" fontId="0" fillId="3" borderId="4" xfId="0" applyNumberFormat="1" applyFont="1" applyFill="1" applyBorder="1" applyAlignment="1" applyProtection="1">
      <alignment horizontal="left" vertical="center" wrapText="1"/>
    </xf>
    <xf numFmtId="0" fontId="0" fillId="3" borderId="10" xfId="0" applyNumberFormat="1" applyFont="1" applyFill="1" applyBorder="1" applyAlignment="1" applyProtection="1">
      <alignment horizontal="left" vertical="center" wrapText="1"/>
    </xf>
    <xf numFmtId="4" fontId="0" fillId="3" borderId="4" xfId="0" applyNumberFormat="1" applyFont="1" applyFill="1" applyBorder="1" applyAlignment="1" applyProtection="1">
      <alignment horizontal="right" vertical="center" wrapText="1"/>
    </xf>
    <xf numFmtId="0" fontId="0" fillId="3" borderId="12" xfId="0" applyNumberFormat="1" applyFont="1" applyFill="1" applyBorder="1" applyAlignment="1" applyProtection="1">
      <alignment horizontal="left" vertical="center" wrapText="1"/>
    </xf>
    <xf numFmtId="4" fontId="0" fillId="3" borderId="3" xfId="0" applyNumberFormat="1" applyFont="1" applyFill="1" applyBorder="1" applyAlignment="1" applyProtection="1">
      <alignment horizontal="right" vertical="center" wrapText="1"/>
    </xf>
    <xf numFmtId="4" fontId="0" fillId="3" borderId="9" xfId="0" applyNumberFormat="1" applyFont="1" applyFill="1" applyBorder="1" applyAlignment="1" applyProtection="1">
      <alignment horizontal="right" vertical="center" wrapText="1"/>
    </xf>
    <xf numFmtId="4" fontId="0" fillId="3" borderId="11" xfId="0" applyNumberFormat="1" applyFont="1" applyFill="1" applyBorder="1" applyAlignment="1" applyProtection="1">
      <alignment horizontal="right" vertical="center" wrapText="1"/>
    </xf>
    <xf numFmtId="0" fontId="0" fillId="3" borderId="12" xfId="0" applyFont="1" applyFill="1" applyBorder="1" applyAlignment="1">
      <alignment vertical="center" wrapText="1"/>
    </xf>
    <xf numFmtId="4" fontId="0" fillId="3" borderId="19" xfId="0" applyNumberFormat="1" applyFont="1" applyFill="1" applyBorder="1" applyAlignment="1" applyProtection="1">
      <alignment vertical="center" wrapText="1"/>
    </xf>
    <xf numFmtId="0" fontId="0" fillId="3" borderId="22" xfId="0" applyNumberFormat="1" applyFont="1" applyFill="1" applyBorder="1" applyAlignment="1" applyProtection="1">
      <alignment horizontal="left" vertical="center" wrapText="1"/>
    </xf>
    <xf numFmtId="4" fontId="0" fillId="3" borderId="5" xfId="0" applyNumberFormat="1" applyFont="1" applyFill="1" applyBorder="1" applyAlignment="1" applyProtection="1">
      <alignment horizontal="right" vertical="center" wrapText="1"/>
    </xf>
    <xf numFmtId="4" fontId="0" fillId="3" borderId="21" xfId="0" applyNumberFormat="1" applyFont="1" applyFill="1" applyBorder="1" applyAlignment="1" applyProtection="1">
      <alignment vertical="center" wrapText="1"/>
    </xf>
    <xf numFmtId="4" fontId="0" fillId="3" borderId="6" xfId="0" applyNumberFormat="1" applyFont="1" applyFill="1" applyBorder="1" applyAlignment="1" applyProtection="1">
      <alignment horizontal="right" vertical="center" wrapText="1"/>
    </xf>
    <xf numFmtId="4" fontId="0" fillId="3" borderId="8" xfId="0" applyNumberFormat="1" applyFont="1" applyFill="1" applyBorder="1" applyAlignment="1" applyProtection="1">
      <alignment horizontal="right" vertical="center" wrapText="1"/>
    </xf>
    <xf numFmtId="4" fontId="0" fillId="3" borderId="10" xfId="0" applyNumberFormat="1" applyFont="1" applyFill="1" applyBorder="1" applyAlignment="1" applyProtection="1">
      <alignment horizontal="right" vertical="center" wrapText="1"/>
    </xf>
    <xf numFmtId="4" fontId="0" fillId="3" borderId="23" xfId="0" applyNumberFormat="1" applyFont="1" applyFill="1" applyBorder="1" applyAlignment="1">
      <alignment vertical="center" wrapText="1"/>
    </xf>
    <xf numFmtId="4" fontId="0" fillId="3" borderId="3" xfId="0" applyNumberFormat="1" applyFont="1" applyFill="1" applyBorder="1" applyAlignment="1" applyProtection="1">
      <alignment horizontal="left" vertical="center" wrapText="1"/>
    </xf>
    <xf numFmtId="0" fontId="0" fillId="3" borderId="13" xfId="0" applyNumberFormat="1" applyFont="1" applyFill="1" applyBorder="1" applyAlignment="1" applyProtection="1">
      <alignment horizontal="left" vertical="center" wrapText="1"/>
    </xf>
    <xf numFmtId="4" fontId="0" fillId="3" borderId="21" xfId="0" applyNumberFormat="1" applyFont="1" applyFill="1" applyBorder="1" applyAlignment="1">
      <alignment vertical="center" wrapText="1"/>
    </xf>
    <xf numFmtId="4" fontId="0" fillId="3" borderId="19" xfId="0" applyNumberFormat="1" applyFont="1" applyFill="1" applyBorder="1" applyAlignment="1">
      <alignment vertical="center" wrapText="1"/>
    </xf>
    <xf numFmtId="0" fontId="0" fillId="3" borderId="10" xfId="0" applyFont="1" applyFill="1" applyBorder="1" applyAlignment="1">
      <alignment vertical="center" wrapText="1"/>
    </xf>
    <xf numFmtId="176" fontId="0" fillId="3" borderId="5" xfId="0" applyNumberFormat="1" applyFont="1" applyFill="1" applyBorder="1" applyAlignment="1" applyProtection="1">
      <alignment horizontal="right" vertical="center" wrapText="1"/>
    </xf>
    <xf numFmtId="4" fontId="0" fillId="3" borderId="23" xfId="0" applyNumberFormat="1" applyFont="1" applyFill="1" applyBorder="1" applyAlignment="1" applyProtection="1">
      <alignment vertical="center" wrapText="1"/>
    </xf>
    <xf numFmtId="4" fontId="0" fillId="3" borderId="5" xfId="0" applyNumberFormat="1" applyFont="1" applyFill="1" applyBorder="1" applyAlignment="1" applyProtection="1">
      <alignment horizontal="left" vertical="center" wrapText="1"/>
    </xf>
    <xf numFmtId="4" fontId="0" fillId="3" borderId="7" xfId="0" applyNumberFormat="1" applyFont="1" applyFill="1" applyBorder="1" applyAlignment="1" applyProtection="1">
      <alignment horizontal="right" vertical="center" wrapText="1"/>
    </xf>
    <xf numFmtId="4" fontId="0" fillId="3" borderId="2" xfId="0" applyNumberFormat="1" applyFont="1" applyFill="1" applyBorder="1" applyAlignment="1" applyProtection="1">
      <alignment horizontal="right" vertical="center" wrapText="1"/>
    </xf>
    <xf numFmtId="4" fontId="0" fillId="3" borderId="13" xfId="0" applyNumberFormat="1" applyFont="1" applyFill="1" applyBorder="1" applyAlignment="1" applyProtection="1">
      <alignment horizontal="right" vertical="center" wrapText="1"/>
    </xf>
    <xf numFmtId="40" fontId="0" fillId="3" borderId="24" xfId="0" applyNumberFormat="1" applyFont="1" applyFill="1" applyBorder="1" applyAlignment="1" applyProtection="1">
      <alignment horizontal="left" vertical="center" wrapText="1"/>
    </xf>
    <xf numFmtId="40" fontId="0" fillId="3" borderId="25" xfId="0" applyNumberFormat="1" applyFont="1" applyFill="1" applyBorder="1" applyAlignment="1" applyProtection="1">
      <alignment horizontal="right" vertical="center" wrapText="1"/>
    </xf>
    <xf numFmtId="40" fontId="0" fillId="3" borderId="26" xfId="0" applyNumberFormat="1" applyFont="1" applyFill="1" applyBorder="1" applyAlignment="1" applyProtection="1">
      <alignment horizontal="left" vertical="center" wrapText="1"/>
    </xf>
    <xf numFmtId="40" fontId="0" fillId="3" borderId="27" xfId="0" applyNumberFormat="1" applyFont="1" applyFill="1" applyBorder="1" applyAlignment="1" applyProtection="1">
      <alignment horizontal="right" vertical="center" wrapText="1"/>
    </xf>
    <xf numFmtId="40" fontId="0" fillId="3" borderId="26" xfId="0" applyNumberFormat="1" applyFont="1" applyFill="1" applyBorder="1" applyAlignment="1" applyProtection="1">
      <alignment horizontal="right" vertical="center" wrapText="1"/>
    </xf>
    <xf numFmtId="4" fontId="0" fillId="3" borderId="27" xfId="0" applyNumberFormat="1" applyFont="1" applyFill="1" applyBorder="1" applyAlignment="1" applyProtection="1">
      <alignment vertical="center" wrapText="1"/>
    </xf>
    <xf numFmtId="4" fontId="0" fillId="3" borderId="28" xfId="0" applyNumberFormat="1" applyFont="1" applyFill="1" applyBorder="1" applyAlignment="1" applyProtection="1">
      <alignment vertical="center" wrapText="1"/>
    </xf>
    <xf numFmtId="176" fontId="2" fillId="3" borderId="0" xfId="0" applyNumberFormat="1" applyFont="1" applyFill="1" applyAlignment="1" applyProtection="1">
      <alignment vertical="center" wrapText="1"/>
    </xf>
    <xf numFmtId="0" fontId="0" fillId="3" borderId="4" xfId="0" applyNumberFormat="1" applyFont="1" applyFill="1" applyBorder="1" applyAlignment="1" applyProtection="1">
      <alignment horizontal="left" vertical="center" wrapText="1"/>
    </xf>
    <xf numFmtId="4" fontId="0" fillId="3" borderId="29" xfId="0" applyNumberFormat="1" applyFont="1" applyFill="1" applyBorder="1" applyAlignment="1">
      <alignment vertical="center" wrapText="1"/>
    </xf>
    <xf numFmtId="180" fontId="5" fillId="3" borderId="10" xfId="0" applyNumberFormat="1" applyFont="1" applyFill="1" applyBorder="1" applyAlignment="1" applyProtection="1">
      <alignment horizontal="left" vertical="center"/>
    </xf>
    <xf numFmtId="180" fontId="5" fillId="3" borderId="12" xfId="0"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centerContinuous" vertical="center"/>
    </xf>
    <xf numFmtId="0" fontId="0" fillId="0" borderId="4" xfId="0" applyFont="1" applyBorder="1" applyAlignment="1">
      <alignment horizontal="center" vertical="center" wrapText="1"/>
    </xf>
    <xf numFmtId="4" fontId="0" fillId="3" borderId="16" xfId="0" applyNumberFormat="1" applyFont="1" applyFill="1" applyBorder="1" applyAlignment="1" applyProtection="1">
      <alignment horizontal="right" vertical="center" wrapText="1"/>
    </xf>
    <xf numFmtId="0" fontId="0" fillId="3" borderId="13" xfId="0" applyFont="1" applyFill="1" applyBorder="1" applyAlignment="1">
      <alignment vertical="center" wrapText="1"/>
    </xf>
    <xf numFmtId="4" fontId="0" fillId="3" borderId="13" xfId="0" applyNumberFormat="1" applyFont="1" applyFill="1" applyBorder="1" applyAlignment="1" applyProtection="1">
      <alignment horizontal="left" vertical="center" wrapText="1"/>
    </xf>
    <xf numFmtId="4" fontId="0" fillId="3" borderId="10" xfId="0" applyNumberFormat="1" applyFont="1" applyFill="1" applyBorder="1" applyAlignment="1">
      <alignment vertical="center" wrapText="1"/>
    </xf>
    <xf numFmtId="180" fontId="5" fillId="3" borderId="4" xfId="0" applyNumberFormat="1" applyFont="1" applyFill="1" applyBorder="1" applyAlignment="1" applyProtection="1">
      <alignment horizontal="left" vertical="center" wrapText="1"/>
    </xf>
    <xf numFmtId="180" fontId="0" fillId="3" borderId="4" xfId="0" applyNumberFormat="1" applyFont="1" applyFill="1" applyBorder="1" applyAlignment="1" applyProtection="1">
      <alignment horizontal="left" vertical="center" wrapText="1"/>
    </xf>
    <xf numFmtId="180" fontId="5" fillId="0" borderId="10" xfId="0" applyNumberFormat="1" applyFont="1" applyFill="1" applyBorder="1" applyAlignment="1" applyProtection="1">
      <alignment horizontal="left" vertical="center" wrapText="1"/>
    </xf>
    <xf numFmtId="180" fontId="5" fillId="0" borderId="4" xfId="0" applyNumberFormat="1" applyFont="1" applyFill="1" applyBorder="1" applyAlignment="1" applyProtection="1">
      <alignment horizontal="left" vertical="center" wrapText="1"/>
    </xf>
    <xf numFmtId="0" fontId="1" fillId="3" borderId="10" xfId="0" applyNumberFormat="1" applyFont="1" applyFill="1" applyBorder="1" applyAlignment="1" applyProtection="1">
      <alignment horizontal="left" vertical="center" wrapText="1"/>
    </xf>
    <xf numFmtId="0" fontId="0" fillId="0" borderId="0" xfId="0" applyAlignment="1">
      <alignment vertical="center"/>
    </xf>
    <xf numFmtId="49" fontId="0" fillId="0" borderId="0" xfId="0" applyNumberFormat="1" applyAlignment="1">
      <alignment vertical="center"/>
    </xf>
    <xf numFmtId="49" fontId="0" fillId="0" borderId="0" xfId="0" applyNumberFormat="1"/>
    <xf numFmtId="0" fontId="14" fillId="3" borderId="10" xfId="0" applyNumberFormat="1" applyFont="1" applyFill="1" applyBorder="1" applyAlignment="1" applyProtection="1">
      <alignment horizontal="left" vertical="center" wrapText="1"/>
    </xf>
    <xf numFmtId="0" fontId="15" fillId="3" borderId="10" xfId="0" applyNumberFormat="1" applyFont="1" applyFill="1" applyBorder="1" applyAlignment="1" applyProtection="1">
      <alignment horizontal="left" vertical="center" wrapText="1"/>
    </xf>
    <xf numFmtId="180" fontId="15" fillId="3" borderId="10" xfId="0" applyNumberFormat="1" applyFont="1" applyFill="1" applyBorder="1" applyAlignment="1" applyProtection="1">
      <alignment horizontal="left" vertical="center" wrapText="1"/>
    </xf>
    <xf numFmtId="4" fontId="15" fillId="3" borderId="4" xfId="0" applyNumberFormat="1" applyFont="1" applyFill="1" applyBorder="1" applyAlignment="1" applyProtection="1">
      <alignment horizontal="right" vertical="center" wrapText="1"/>
    </xf>
    <xf numFmtId="4" fontId="14" fillId="3" borderId="4" xfId="0" applyNumberFormat="1" applyFont="1" applyFill="1" applyBorder="1" applyAlignment="1" applyProtection="1">
      <alignment horizontal="right" vertical="center" wrapText="1"/>
    </xf>
    <xf numFmtId="4" fontId="15" fillId="3" borderId="10" xfId="0" applyNumberFormat="1" applyFont="1" applyFill="1" applyBorder="1" applyAlignment="1" applyProtection="1">
      <alignment horizontal="right" vertical="center" wrapText="1"/>
    </xf>
    <xf numFmtId="4" fontId="15" fillId="3" borderId="4" xfId="0" applyNumberFormat="1" applyFont="1" applyFill="1" applyBorder="1" applyAlignment="1" applyProtection="1">
      <alignment horizontal="center" vertical="center" wrapText="1"/>
    </xf>
    <xf numFmtId="4" fontId="16" fillId="3" borderId="4" xfId="0" applyNumberFormat="1" applyFont="1" applyFill="1" applyBorder="1" applyAlignment="1" applyProtection="1"/>
    <xf numFmtId="0" fontId="16" fillId="0" borderId="0" xfId="0" applyFont="1"/>
    <xf numFmtId="49" fontId="15" fillId="3" borderId="10" xfId="0" applyNumberFormat="1" applyFont="1" applyFill="1" applyBorder="1" applyAlignment="1" applyProtection="1">
      <alignment horizontal="left" vertical="center" wrapText="1"/>
    </xf>
    <xf numFmtId="4" fontId="15" fillId="3" borderId="12" xfId="0" applyNumberFormat="1" applyFont="1" applyFill="1" applyBorder="1" applyAlignment="1" applyProtection="1">
      <alignment horizontal="right" vertical="center" wrapText="1"/>
    </xf>
    <xf numFmtId="0" fontId="16" fillId="3" borderId="0" xfId="0" applyFont="1" applyFill="1"/>
    <xf numFmtId="0" fontId="17" fillId="0" borderId="0" xfId="0" applyFont="1" applyAlignment="1">
      <alignment vertical="center"/>
    </xf>
    <xf numFmtId="0" fontId="14" fillId="5" borderId="4" xfId="1" applyFont="1" applyFill="1" applyBorder="1" applyAlignment="1">
      <alignment vertical="center"/>
    </xf>
    <xf numFmtId="0" fontId="19" fillId="5" borderId="4" xfId="1" applyFont="1" applyFill="1" applyBorder="1" applyAlignment="1">
      <alignment vertical="center"/>
    </xf>
    <xf numFmtId="180" fontId="15" fillId="3" borderId="4" xfId="0" applyNumberFormat="1" applyFont="1" applyFill="1" applyBorder="1" applyAlignment="1" applyProtection="1">
      <alignment horizontal="left" vertical="center" wrapText="1"/>
    </xf>
    <xf numFmtId="184" fontId="0" fillId="3" borderId="0" xfId="0" applyNumberFormat="1" applyFill="1"/>
    <xf numFmtId="4" fontId="15" fillId="3" borderId="13" xfId="0" applyNumberFormat="1" applyFont="1" applyFill="1" applyBorder="1" applyAlignment="1" applyProtection="1">
      <alignment horizontal="right" vertical="center" wrapText="1"/>
    </xf>
    <xf numFmtId="0" fontId="15" fillId="3" borderId="0" xfId="0" applyFont="1" applyFill="1" applyAlignment="1">
      <alignment horizontal="center" vertical="center"/>
    </xf>
    <xf numFmtId="4" fontId="15" fillId="3" borderId="4"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Continuous" vertical="center"/>
    </xf>
    <xf numFmtId="40" fontId="0" fillId="3" borderId="25" xfId="0" applyNumberFormat="1" applyFont="1" applyFill="1" applyBorder="1" applyAlignment="1" applyProtection="1">
      <alignment horizontal="left" vertical="center" wrapText="1"/>
    </xf>
    <xf numFmtId="4" fontId="0" fillId="3" borderId="25" xfId="0" applyNumberFormat="1" applyFont="1" applyFill="1" applyBorder="1" applyAlignment="1" applyProtection="1">
      <alignment horizontal="right" vertical="center" wrapText="1"/>
    </xf>
    <xf numFmtId="40" fontId="0" fillId="3" borderId="31" xfId="0" applyNumberFormat="1" applyFont="1" applyFill="1" applyBorder="1" applyAlignment="1">
      <alignment vertical="center" wrapText="1"/>
    </xf>
    <xf numFmtId="4" fontId="0" fillId="3" borderId="0" xfId="0" applyNumberFormat="1" applyFont="1" applyFill="1" applyBorder="1" applyAlignment="1" applyProtection="1">
      <alignment horizontal="right" vertical="center" wrapText="1"/>
    </xf>
    <xf numFmtId="40" fontId="0" fillId="3" borderId="0" xfId="0" applyNumberFormat="1" applyFont="1" applyFill="1" applyBorder="1" applyAlignment="1" applyProtection="1">
      <alignment horizontal="right" vertical="center" wrapText="1"/>
    </xf>
    <xf numFmtId="49" fontId="15" fillId="3" borderId="4" xfId="0" applyNumberFormat="1" applyFont="1" applyFill="1" applyBorder="1" applyAlignment="1" applyProtection="1">
      <alignment horizontal="left" vertical="center" wrapText="1"/>
    </xf>
    <xf numFmtId="0" fontId="14" fillId="3" borderId="4" xfId="0" applyNumberFormat="1" applyFont="1" applyFill="1" applyBorder="1" applyAlignment="1" applyProtection="1">
      <alignment horizontal="left" vertical="center" wrapText="1"/>
    </xf>
    <xf numFmtId="0" fontId="15" fillId="3" borderId="4" xfId="0" applyNumberFormat="1" applyFont="1" applyFill="1" applyBorder="1" applyAlignment="1" applyProtection="1">
      <alignment horizontal="left" vertical="center" wrapText="1"/>
    </xf>
    <xf numFmtId="0" fontId="0" fillId="0" borderId="4" xfId="0" applyFill="1" applyBorder="1"/>
    <xf numFmtId="4" fontId="16" fillId="3" borderId="4" xfId="0" applyNumberFormat="1" applyFont="1" applyFill="1" applyBorder="1" applyAlignment="1" applyProtection="1">
      <alignment horizontal="right" vertical="center" wrapText="1"/>
    </xf>
    <xf numFmtId="180" fontId="5" fillId="3" borderId="4" xfId="0" applyNumberFormat="1" applyFont="1" applyFill="1" applyBorder="1" applyAlignment="1" applyProtection="1">
      <alignment horizontal="center" vertical="center" wrapText="1"/>
    </xf>
    <xf numFmtId="0" fontId="0" fillId="5" borderId="0" xfId="0" applyFill="1"/>
    <xf numFmtId="179" fontId="7" fillId="5" borderId="0" xfId="0" applyNumberFormat="1" applyFont="1" applyFill="1" applyAlignment="1" applyProtection="1">
      <alignment horizontal="centerContinuous" vertical="center"/>
    </xf>
    <xf numFmtId="179" fontId="5" fillId="5" borderId="0" xfId="0" applyNumberFormat="1" applyFont="1" applyFill="1" applyAlignment="1">
      <alignment vertical="center"/>
    </xf>
    <xf numFmtId="0" fontId="0" fillId="5" borderId="12" xfId="0" applyNumberFormat="1" applyFont="1" applyFill="1" applyBorder="1" applyAlignment="1" applyProtection="1">
      <alignment horizontal="centerContinuous" vertical="center"/>
    </xf>
    <xf numFmtId="0" fontId="5" fillId="5" borderId="2" xfId="0" applyNumberFormat="1" applyFont="1" applyFill="1" applyBorder="1" applyAlignment="1">
      <alignment horizontal="center" vertical="center" wrapText="1"/>
    </xf>
    <xf numFmtId="4" fontId="5" fillId="5" borderId="13" xfId="0" applyNumberFormat="1" applyFont="1" applyFill="1" applyBorder="1" applyAlignment="1" applyProtection="1">
      <alignment horizontal="right" vertical="center" wrapText="1"/>
    </xf>
    <xf numFmtId="179" fontId="5" fillId="5" borderId="0" xfId="0" applyNumberFormat="1" applyFont="1" applyFill="1" applyAlignment="1">
      <alignment horizontal="right" vertical="center"/>
    </xf>
    <xf numFmtId="0" fontId="5" fillId="5" borderId="6" xfId="0" applyNumberFormat="1" applyFont="1" applyFill="1" applyBorder="1" applyAlignment="1" applyProtection="1">
      <alignment horizontal="centerContinuous" vertical="center"/>
    </xf>
    <xf numFmtId="0" fontId="0" fillId="5" borderId="14" xfId="0" applyNumberFormat="1" applyFont="1" applyFill="1" applyBorder="1" applyAlignment="1" applyProtection="1">
      <alignment horizontal="centerContinuous" vertical="center"/>
    </xf>
    <xf numFmtId="0" fontId="5" fillId="5" borderId="10" xfId="0" applyNumberFormat="1" applyFont="1" applyFill="1" applyBorder="1" applyAlignment="1" applyProtection="1">
      <alignment horizontal="centerContinuous" vertical="center"/>
    </xf>
    <xf numFmtId="0" fontId="5" fillId="5" borderId="12" xfId="0" applyNumberFormat="1" applyFont="1" applyFill="1" applyBorder="1" applyAlignment="1" applyProtection="1">
      <alignment horizontal="centerContinuous" vertical="center"/>
    </xf>
    <xf numFmtId="0" fontId="5" fillId="5" borderId="13" xfId="0" applyNumberFormat="1" applyFont="1" applyFill="1" applyBorder="1" applyAlignment="1" applyProtection="1">
      <alignment horizontal="centerContinuous" vertical="center"/>
    </xf>
    <xf numFmtId="0" fontId="5" fillId="5" borderId="3" xfId="0" applyNumberFormat="1" applyFont="1" applyFill="1" applyBorder="1" applyAlignment="1">
      <alignment horizontal="center" vertical="center" wrapText="1"/>
    </xf>
    <xf numFmtId="0" fontId="5" fillId="5" borderId="7" xfId="0" applyFont="1" applyFill="1" applyBorder="1" applyAlignment="1">
      <alignment horizontal="center" vertical="center" wrapText="1"/>
    </xf>
    <xf numFmtId="0" fontId="0" fillId="5" borderId="2" xfId="0" applyNumberFormat="1" applyFont="1" applyFill="1" applyBorder="1" applyAlignment="1" applyProtection="1">
      <alignment horizontal="center" vertical="center" wrapText="1"/>
    </xf>
    <xf numFmtId="49" fontId="5" fillId="5" borderId="10" xfId="0" applyNumberFormat="1" applyFont="1" applyFill="1" applyBorder="1" applyAlignment="1" applyProtection="1">
      <alignment horizontal="left" vertical="center" wrapText="1"/>
    </xf>
    <xf numFmtId="180" fontId="5" fillId="5" borderId="4" xfId="0" applyNumberFormat="1" applyFont="1" applyFill="1" applyBorder="1" applyAlignment="1" applyProtection="1">
      <alignment horizontal="left" vertical="center" wrapText="1"/>
    </xf>
    <xf numFmtId="4" fontId="15" fillId="5" borderId="4" xfId="0" applyNumberFormat="1" applyFont="1" applyFill="1" applyBorder="1" applyAlignment="1" applyProtection="1">
      <alignment horizontal="right" vertical="center" wrapText="1"/>
    </xf>
    <xf numFmtId="49" fontId="15" fillId="5" borderId="4" xfId="0" applyNumberFormat="1" applyFont="1" applyFill="1" applyBorder="1" applyAlignment="1" applyProtection="1">
      <alignment horizontal="left" vertical="center" wrapText="1"/>
    </xf>
    <xf numFmtId="180" fontId="15" fillId="5" borderId="4" xfId="0" applyNumberFormat="1" applyFont="1" applyFill="1" applyBorder="1" applyAlignment="1" applyProtection="1">
      <alignment horizontal="left" vertical="center" wrapText="1"/>
    </xf>
    <xf numFmtId="184" fontId="0" fillId="5" borderId="0" xfId="0" applyNumberFormat="1" applyFill="1"/>
    <xf numFmtId="0" fontId="14" fillId="5" borderId="4" xfId="0" applyNumberFormat="1" applyFont="1" applyFill="1" applyBorder="1" applyAlignment="1" applyProtection="1">
      <alignment horizontal="left" vertical="center" wrapText="1"/>
    </xf>
    <xf numFmtId="4" fontId="5" fillId="5" borderId="4" xfId="0" applyNumberFormat="1" applyFont="1" applyFill="1" applyBorder="1" applyAlignment="1" applyProtection="1">
      <alignment horizontal="right" vertical="center" wrapText="1"/>
    </xf>
    <xf numFmtId="4" fontId="5" fillId="5" borderId="12" xfId="0" applyNumberFormat="1" applyFont="1" applyFill="1" applyBorder="1" applyAlignment="1" applyProtection="1">
      <alignment horizontal="right" vertical="center" wrapText="1"/>
    </xf>
    <xf numFmtId="0" fontId="15" fillId="5" borderId="4" xfId="0" applyNumberFormat="1" applyFont="1" applyFill="1" applyBorder="1" applyAlignment="1" applyProtection="1">
      <alignment horizontal="left" vertical="center" wrapText="1"/>
    </xf>
    <xf numFmtId="4" fontId="14" fillId="5" borderId="4" xfId="0" applyNumberFormat="1" applyFont="1" applyFill="1" applyBorder="1" applyAlignment="1" applyProtection="1">
      <alignment horizontal="right" vertical="center" wrapText="1"/>
    </xf>
    <xf numFmtId="180" fontId="15" fillId="5" borderId="10" xfId="0" applyNumberFormat="1" applyFont="1" applyFill="1" applyBorder="1" applyAlignment="1" applyProtection="1">
      <alignment horizontal="left" vertical="center" wrapText="1"/>
    </xf>
    <xf numFmtId="180" fontId="5" fillId="5" borderId="10" xfId="0" applyNumberFormat="1" applyFont="1" applyFill="1" applyBorder="1" applyAlignment="1" applyProtection="1">
      <alignment horizontal="left" vertical="center" wrapText="1"/>
    </xf>
    <xf numFmtId="179" fontId="5" fillId="5" borderId="4" xfId="0" applyNumberFormat="1" applyFont="1" applyFill="1" applyBorder="1" applyAlignment="1">
      <alignment horizontal="center" vertical="center"/>
    </xf>
    <xf numFmtId="0" fontId="5" fillId="5" borderId="4" xfId="0" applyFont="1" applyFill="1" applyBorder="1" applyAlignment="1">
      <alignment horizontal="center" vertical="center"/>
    </xf>
    <xf numFmtId="49" fontId="8" fillId="3" borderId="10" xfId="0" applyNumberFormat="1" applyFont="1" applyFill="1" applyBorder="1" applyAlignment="1" applyProtection="1">
      <alignment horizontal="left" vertical="center" wrapText="1"/>
    </xf>
    <xf numFmtId="180" fontId="8" fillId="3" borderId="10" xfId="0" applyNumberFormat="1" applyFont="1" applyFill="1" applyBorder="1" applyAlignment="1" applyProtection="1">
      <alignment horizontal="left" vertical="center" wrapText="1"/>
    </xf>
    <xf numFmtId="4" fontId="8" fillId="3" borderId="4" xfId="0" applyNumberFormat="1" applyFont="1" applyFill="1" applyBorder="1" applyAlignment="1" applyProtection="1">
      <alignment horizontal="right" vertical="center" wrapText="1"/>
    </xf>
    <xf numFmtId="4" fontId="8" fillId="3" borderId="12" xfId="0" applyNumberFormat="1" applyFont="1" applyFill="1" applyBorder="1" applyAlignment="1" applyProtection="1">
      <alignment horizontal="right" vertical="center" wrapText="1"/>
    </xf>
    <xf numFmtId="4" fontId="8" fillId="3" borderId="10" xfId="0" applyNumberFormat="1" applyFont="1" applyFill="1" applyBorder="1" applyAlignment="1" applyProtection="1">
      <alignment horizontal="right" vertical="center" wrapText="1"/>
    </xf>
    <xf numFmtId="0" fontId="8" fillId="3" borderId="0" xfId="0" applyFont="1" applyFill="1" applyAlignment="1">
      <alignment horizontal="center" vertical="center"/>
    </xf>
    <xf numFmtId="0" fontId="13" fillId="3" borderId="0" xfId="0" applyFont="1" applyFill="1"/>
    <xf numFmtId="180" fontId="8" fillId="3" borderId="4" xfId="0" applyNumberFormat="1" applyFont="1" applyFill="1" applyBorder="1" applyAlignment="1" applyProtection="1">
      <alignment horizontal="left" vertical="center" wrapText="1"/>
    </xf>
    <xf numFmtId="0" fontId="8" fillId="0" borderId="0" xfId="0" applyFont="1" applyAlignment="1">
      <alignment horizontal="center" vertical="center"/>
    </xf>
    <xf numFmtId="0" fontId="13" fillId="0" borderId="0" xfId="0" applyFont="1"/>
    <xf numFmtId="4" fontId="5" fillId="3" borderId="13" xfId="0" applyNumberFormat="1" applyFont="1" applyFill="1" applyBorder="1" applyAlignment="1" applyProtection="1">
      <alignment horizontal="left" vertical="center" wrapText="1"/>
    </xf>
    <xf numFmtId="183" fontId="0" fillId="0" borderId="0" xfId="0" applyNumberFormat="1" applyFont="1" applyAlignment="1">
      <alignment horizontal="center" vertical="center" wrapText="1"/>
    </xf>
    <xf numFmtId="183" fontId="7" fillId="0" borderId="0" xfId="0" applyNumberFormat="1" applyFont="1" applyFill="1" applyAlignment="1" applyProtection="1">
      <alignment horizontal="centerContinuous" vertical="center" wrapText="1"/>
    </xf>
    <xf numFmtId="0" fontId="0" fillId="0" borderId="4" xfId="0" applyBorder="1" applyAlignment="1">
      <alignment wrapText="1"/>
    </xf>
    <xf numFmtId="0" fontId="0" fillId="0" borderId="0" xfId="0" applyAlignment="1">
      <alignment wrapText="1"/>
    </xf>
    <xf numFmtId="49" fontId="17" fillId="3" borderId="10" xfId="0" applyNumberFormat="1" applyFont="1" applyFill="1" applyBorder="1" applyAlignment="1" applyProtection="1">
      <alignment horizontal="left" vertical="center" wrapText="1"/>
    </xf>
    <xf numFmtId="49" fontId="0" fillId="5" borderId="10" xfId="0" applyNumberFormat="1" applyFont="1" applyFill="1" applyBorder="1" applyAlignment="1" applyProtection="1">
      <alignment horizontal="left" vertical="center" wrapText="1"/>
    </xf>
    <xf numFmtId="178" fontId="0" fillId="5" borderId="4" xfId="0" applyNumberFormat="1" applyFont="1" applyFill="1" applyBorder="1" applyAlignment="1" applyProtection="1">
      <alignment horizontal="right" vertical="center"/>
    </xf>
    <xf numFmtId="0" fontId="0" fillId="5" borderId="4" xfId="0" applyFill="1" applyBorder="1"/>
    <xf numFmtId="0" fontId="0" fillId="5" borderId="4" xfId="0" applyFont="1" applyFill="1" applyBorder="1" applyAlignment="1">
      <alignment vertical="center"/>
    </xf>
    <xf numFmtId="0" fontId="0" fillId="5" borderId="0" xfId="0" applyFont="1" applyFill="1" applyAlignment="1">
      <alignment vertical="center"/>
    </xf>
    <xf numFmtId="181" fontId="7" fillId="0" borderId="0" xfId="0" applyNumberFormat="1" applyFont="1" applyFill="1" applyAlignment="1" applyProtection="1">
      <alignment horizontal="center" vertical="center"/>
    </xf>
    <xf numFmtId="3" fontId="0" fillId="3" borderId="4" xfId="0" applyNumberFormat="1" applyFont="1" applyFill="1" applyBorder="1" applyAlignment="1" applyProtection="1">
      <alignment horizontal="center" vertical="center" wrapText="1"/>
    </xf>
    <xf numFmtId="49" fontId="17" fillId="5" borderId="10" xfId="0" applyNumberFormat="1" applyFont="1" applyFill="1" applyBorder="1" applyAlignment="1" applyProtection="1">
      <alignment horizontal="center" vertical="center" wrapText="1"/>
    </xf>
    <xf numFmtId="49" fontId="0" fillId="3" borderId="10" xfId="0" applyNumberFormat="1" applyFont="1" applyFill="1" applyBorder="1" applyAlignment="1" applyProtection="1">
      <alignment horizontal="center" vertical="center" wrapText="1"/>
    </xf>
    <xf numFmtId="49" fontId="17" fillId="3" borderId="10" xfId="0" applyNumberFormat="1" applyFont="1" applyFill="1" applyBorder="1" applyAlignment="1" applyProtection="1">
      <alignment horizontal="center" vertical="center" wrapText="1"/>
    </xf>
    <xf numFmtId="0" fontId="0" fillId="0" borderId="0" xfId="0" applyAlignment="1">
      <alignment horizontal="center"/>
    </xf>
    <xf numFmtId="49" fontId="0" fillId="3" borderId="12" xfId="0" applyNumberFormat="1" applyFont="1" applyFill="1" applyBorder="1" applyAlignment="1" applyProtection="1">
      <alignment horizontal="center" vertical="center" wrapText="1"/>
    </xf>
    <xf numFmtId="3" fontId="0" fillId="5" borderId="4" xfId="0" applyNumberFormat="1" applyFont="1" applyFill="1" applyBorder="1" applyAlignment="1" applyProtection="1">
      <alignment horizontal="left" vertical="center"/>
    </xf>
    <xf numFmtId="49" fontId="17" fillId="3" borderId="5" xfId="0" applyNumberFormat="1" applyFont="1" applyFill="1" applyBorder="1" applyAlignment="1" applyProtection="1">
      <alignment horizontal="left" vertical="center"/>
    </xf>
    <xf numFmtId="4" fontId="0" fillId="5" borderId="4" xfId="0" applyNumberFormat="1" applyFont="1" applyFill="1" applyBorder="1" applyAlignment="1" applyProtection="1">
      <alignment horizontal="left" vertical="center"/>
    </xf>
    <xf numFmtId="4" fontId="0" fillId="5" borderId="5" xfId="0" applyNumberFormat="1" applyFont="1" applyFill="1" applyBorder="1" applyAlignment="1" applyProtection="1">
      <alignment horizontal="left" vertical="center"/>
    </xf>
    <xf numFmtId="177" fontId="0" fillId="3" borderId="12" xfId="0" applyNumberFormat="1" applyFill="1" applyBorder="1" applyAlignment="1" applyProtection="1">
      <alignment horizontal="left" vertical="center" wrapText="1"/>
      <protection locked="0"/>
    </xf>
    <xf numFmtId="0" fontId="0" fillId="3" borderId="12" xfId="0" applyNumberFormat="1" applyFill="1" applyBorder="1" applyAlignment="1" applyProtection="1">
      <alignment horizontal="left" vertical="center" wrapText="1"/>
    </xf>
    <xf numFmtId="177" fontId="0" fillId="3" borderId="10" xfId="0" applyNumberFormat="1" applyFill="1" applyBorder="1" applyAlignment="1" applyProtection="1">
      <alignment horizontal="left" vertical="center" wrapText="1"/>
      <protection locked="0"/>
    </xf>
    <xf numFmtId="0" fontId="0" fillId="3" borderId="10" xfId="0" applyNumberFormat="1" applyFill="1" applyBorder="1" applyAlignment="1" applyProtection="1">
      <alignment horizontal="left" vertical="center" wrapText="1"/>
    </xf>
    <xf numFmtId="49" fontId="17" fillId="5" borderId="10" xfId="0" applyNumberFormat="1" applyFont="1" applyFill="1" applyBorder="1" applyAlignment="1" applyProtection="1">
      <alignment horizontal="left" vertical="center" wrapText="1"/>
    </xf>
    <xf numFmtId="3" fontId="0" fillId="5" borderId="5" xfId="0" applyNumberFormat="1" applyFont="1" applyFill="1" applyBorder="1" applyAlignment="1" applyProtection="1">
      <alignment horizontal="left" vertical="center"/>
    </xf>
    <xf numFmtId="0" fontId="0" fillId="0" borderId="4" xfId="0" applyNumberFormat="1" applyFont="1" applyFill="1" applyBorder="1" applyAlignment="1" applyProtection="1">
      <alignment horizontal="center" vertical="center" wrapText="1"/>
    </xf>
    <xf numFmtId="0" fontId="5" fillId="0" borderId="30" xfId="0" applyNumberFormat="1" applyFont="1" applyFill="1" applyBorder="1" applyAlignment="1" applyProtection="1">
      <alignment vertical="center" wrapText="1"/>
    </xf>
    <xf numFmtId="0" fontId="5" fillId="4" borderId="30" xfId="0" applyNumberFormat="1" applyFont="1" applyFill="1" applyBorder="1" applyAlignment="1" applyProtection="1">
      <alignment vertical="center" wrapText="1"/>
    </xf>
    <xf numFmtId="0" fontId="0" fillId="0" borderId="6"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20"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7" fillId="0" borderId="0" xfId="0" applyNumberFormat="1" applyFont="1" applyFill="1" applyAlignment="1" applyProtection="1">
      <alignment horizontal="center" vertical="center"/>
    </xf>
    <xf numFmtId="178" fontId="5" fillId="2" borderId="4" xfId="0" applyNumberFormat="1" applyFont="1" applyFill="1" applyBorder="1" applyAlignment="1" applyProtection="1">
      <alignment horizontal="center" vertical="center" wrapText="1"/>
    </xf>
    <xf numFmtId="0" fontId="5" fillId="2" borderId="4" xfId="0" applyNumberFormat="1" applyFont="1" applyFill="1" applyBorder="1" applyAlignment="1" applyProtection="1">
      <alignment horizontal="center" vertical="center" wrapText="1"/>
    </xf>
    <xf numFmtId="0" fontId="5" fillId="2"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left" vertical="center"/>
    </xf>
    <xf numFmtId="0" fontId="2" fillId="4" borderId="14" xfId="0" applyNumberFormat="1" applyFont="1" applyFill="1" applyBorder="1" applyAlignment="1" applyProtection="1">
      <alignment horizontal="left" vertical="center"/>
    </xf>
    <xf numFmtId="0" fontId="5" fillId="0"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14" xfId="0" applyNumberFormat="1" applyFill="1" applyBorder="1" applyAlignment="1" applyProtection="1">
      <alignment vertical="center"/>
    </xf>
    <xf numFmtId="0" fontId="0" fillId="4" borderId="14" xfId="0" applyNumberFormat="1" applyFont="1" applyFill="1" applyBorder="1" applyAlignment="1" applyProtection="1">
      <alignment vertical="center"/>
    </xf>
    <xf numFmtId="0" fontId="5" fillId="0" borderId="6" xfId="0" applyFont="1" applyFill="1" applyBorder="1" applyAlignment="1">
      <alignment horizontal="center" vertical="center" wrapText="1"/>
    </xf>
    <xf numFmtId="0" fontId="5" fillId="2" borderId="12" xfId="0" applyNumberFormat="1" applyFont="1" applyFill="1" applyBorder="1" applyAlignment="1" applyProtection="1">
      <alignment horizontal="center" vertical="center" wrapText="1"/>
    </xf>
    <xf numFmtId="0" fontId="5" fillId="2" borderId="10" xfId="0" applyNumberFormat="1" applyFont="1" applyFill="1" applyBorder="1" applyAlignment="1" applyProtection="1">
      <alignment horizontal="center" vertical="center" wrapText="1"/>
    </xf>
    <xf numFmtId="178" fontId="5" fillId="2" borderId="10" xfId="0" applyNumberFormat="1" applyFont="1" applyFill="1" applyBorder="1" applyAlignment="1" applyProtection="1">
      <alignment horizontal="center" vertical="center" wrapText="1"/>
    </xf>
    <xf numFmtId="0" fontId="5" fillId="2" borderId="5"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0" borderId="14" xfId="0" applyNumberFormat="1" applyFont="1" applyFill="1" applyBorder="1" applyAlignment="1" applyProtection="1">
      <alignment horizontal="left" vertical="center"/>
    </xf>
    <xf numFmtId="0" fontId="5" fillId="4" borderId="14" xfId="0" applyNumberFormat="1" applyFont="1" applyFill="1" applyBorder="1" applyAlignment="1" applyProtection="1">
      <alignment horizontal="left" vertical="center"/>
    </xf>
    <xf numFmtId="0" fontId="5" fillId="2" borderId="3" xfId="0" applyNumberFormat="1" applyFont="1" applyFill="1" applyBorder="1" applyAlignment="1" applyProtection="1">
      <alignment horizontal="center" vertical="center" wrapText="1"/>
    </xf>
    <xf numFmtId="0" fontId="5" fillId="2" borderId="11" xfId="0" applyNumberFormat="1" applyFont="1" applyFill="1" applyBorder="1" applyAlignment="1" applyProtection="1">
      <alignment horizontal="center" vertical="center" wrapText="1"/>
    </xf>
    <xf numFmtId="0" fontId="5" fillId="2" borderId="14"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5" fillId="4" borderId="14" xfId="0"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center" vertical="center" wrapText="1"/>
    </xf>
    <xf numFmtId="0" fontId="5" fillId="2" borderId="16"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6"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5" fillId="2" borderId="8" xfId="0" applyNumberFormat="1" applyFont="1" applyFill="1" applyBorder="1" applyAlignment="1" applyProtection="1">
      <alignment horizontal="center" vertical="center" wrapText="1"/>
    </xf>
    <xf numFmtId="0" fontId="5" fillId="2" borderId="13" xfId="0" applyNumberFormat="1" applyFont="1" applyFill="1" applyBorder="1" applyAlignment="1" applyProtection="1">
      <alignment horizontal="center" vertical="center" wrapText="1"/>
    </xf>
    <xf numFmtId="0" fontId="5" fillId="2" borderId="16" xfId="0" applyNumberFormat="1" applyFont="1" applyFill="1" applyBorder="1" applyAlignment="1" applyProtection="1">
      <alignment horizontal="center" vertical="center" wrapText="1"/>
    </xf>
    <xf numFmtId="0" fontId="0" fillId="2" borderId="10" xfId="0" applyNumberFormat="1" applyFont="1" applyFill="1" applyBorder="1" applyAlignment="1" applyProtection="1">
      <alignment horizontal="center" vertical="center" wrapText="1"/>
    </xf>
    <xf numFmtId="0" fontId="0" fillId="2" borderId="11" xfId="0" applyNumberFormat="1" applyFont="1" applyFill="1" applyBorder="1" applyAlignment="1" applyProtection="1">
      <alignment horizontal="center" vertical="center" wrapText="1"/>
    </xf>
    <xf numFmtId="0" fontId="5" fillId="2" borderId="3" xfId="0" applyNumberFormat="1" applyFont="1" applyFill="1" applyBorder="1" applyAlignment="1">
      <alignment horizontal="center" vertical="center" wrapText="1"/>
    </xf>
    <xf numFmtId="182" fontId="5" fillId="5" borderId="14" xfId="0" applyNumberFormat="1" applyFont="1" applyFill="1" applyBorder="1" applyAlignment="1" applyProtection="1">
      <alignment horizontal="left" vertical="center"/>
    </xf>
    <xf numFmtId="0" fontId="5" fillId="5" borderId="13" xfId="0" applyNumberFormat="1"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0" fontId="5" fillId="5" borderId="8" xfId="0" applyNumberFormat="1" applyFont="1" applyFill="1" applyBorder="1" applyAlignment="1">
      <alignment horizontal="center" vertical="center" wrapText="1"/>
    </xf>
    <xf numFmtId="0" fontId="5" fillId="5" borderId="16"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NumberFormat="1" applyFont="1" applyFill="1" applyBorder="1" applyAlignment="1">
      <alignment horizontal="center" vertical="center" wrapText="1"/>
    </xf>
    <xf numFmtId="0" fontId="5" fillId="5" borderId="6" xfId="0" applyNumberFormat="1" applyFont="1" applyFill="1" applyBorder="1" applyAlignment="1">
      <alignment horizontal="center" vertical="center" wrapText="1"/>
    </xf>
    <xf numFmtId="0" fontId="5" fillId="5" borderId="5" xfId="0" applyNumberFormat="1" applyFont="1" applyFill="1" applyBorder="1" applyAlignment="1" applyProtection="1">
      <alignment horizontal="center" vertical="center" wrapText="1"/>
    </xf>
    <xf numFmtId="0" fontId="5" fillId="5" borderId="3" xfId="0" applyNumberFormat="1" applyFont="1" applyFill="1" applyBorder="1" applyAlignment="1" applyProtection="1">
      <alignment horizontal="center" vertical="center" wrapText="1"/>
    </xf>
    <xf numFmtId="0" fontId="5" fillId="2" borderId="6" xfId="0" applyNumberFormat="1" applyFont="1" applyFill="1" applyBorder="1" applyAlignment="1">
      <alignment horizontal="center" vertical="center" wrapText="1"/>
    </xf>
    <xf numFmtId="0" fontId="5" fillId="0" borderId="5"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5" fillId="2" borderId="2"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5"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10"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3" borderId="14" xfId="0" applyNumberFormat="1" applyFont="1" applyFill="1" applyBorder="1" applyAlignment="1" applyProtection="1">
      <alignment horizontal="left" vertical="center"/>
    </xf>
    <xf numFmtId="49" fontId="7" fillId="0" borderId="0" xfId="0" applyNumberFormat="1" applyFont="1" applyFill="1" applyAlignment="1" applyProtection="1">
      <alignment horizontal="center" vertical="center" wrapText="1"/>
    </xf>
    <xf numFmtId="183" fontId="5" fillId="2" borderId="4" xfId="0" applyNumberFormat="1" applyFont="1" applyFill="1" applyBorder="1" applyAlignment="1" applyProtection="1">
      <alignment horizontal="center" vertical="center" wrapText="1"/>
    </xf>
    <xf numFmtId="182" fontId="5" fillId="0" borderId="14" xfId="0" applyNumberFormat="1" applyFont="1" applyFill="1" applyBorder="1" applyAlignment="1" applyProtection="1">
      <alignment horizontal="left" vertical="center"/>
    </xf>
    <xf numFmtId="182" fontId="5" fillId="4" borderId="14" xfId="0" applyNumberFormat="1" applyFont="1" applyFill="1" applyBorder="1" applyAlignment="1" applyProtection="1">
      <alignment horizontal="left" vertical="center"/>
    </xf>
    <xf numFmtId="0" fontId="0" fillId="2" borderId="4" xfId="0" applyNumberFormat="1" applyFont="1" applyFill="1" applyBorder="1" applyAlignment="1" applyProtection="1">
      <alignment horizontal="center" vertical="center" wrapText="1"/>
    </xf>
    <xf numFmtId="0" fontId="0" fillId="2" borderId="5" xfId="0" applyNumberFormat="1" applyFont="1" applyFill="1" applyBorder="1" applyAlignment="1" applyProtection="1">
      <alignment horizontal="center" vertical="center" wrapText="1"/>
    </xf>
    <xf numFmtId="178" fontId="5" fillId="0" borderId="14" xfId="0" applyNumberFormat="1" applyFont="1" applyFill="1" applyBorder="1" applyAlignment="1" applyProtection="1">
      <alignment horizontal="left" vertical="center"/>
    </xf>
    <xf numFmtId="178" fontId="5" fillId="4" borderId="14" xfId="0" applyNumberFormat="1" applyFont="1" applyFill="1" applyBorder="1" applyAlignment="1" applyProtection="1">
      <alignment horizontal="left" vertical="center"/>
    </xf>
    <xf numFmtId="0" fontId="0" fillId="0" borderId="5"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2" borderId="5" xfId="0" applyNumberFormat="1" applyFont="1" applyFill="1" applyBorder="1" applyAlignment="1" applyProtection="1">
      <alignment horizontal="center" vertical="center"/>
    </xf>
    <xf numFmtId="0" fontId="0" fillId="2" borderId="4" xfId="0" applyNumberFormat="1" applyFont="1" applyFill="1" applyBorder="1" applyAlignment="1" applyProtection="1">
      <alignment horizontal="center" vertical="center"/>
    </xf>
    <xf numFmtId="178" fontId="5" fillId="2"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vertical="center"/>
    </xf>
    <xf numFmtId="0" fontId="0" fillId="0" borderId="3" xfId="0" applyNumberFormat="1" applyFont="1" applyFill="1" applyBorder="1" applyAlignment="1" applyProtection="1">
      <alignment horizontal="center" vertical="center"/>
    </xf>
    <xf numFmtId="0" fontId="0" fillId="5" borderId="2" xfId="0" applyFont="1" applyFill="1" applyBorder="1" applyAlignment="1">
      <alignment horizontal="left" vertical="center"/>
    </xf>
    <xf numFmtId="4" fontId="0" fillId="5" borderId="2" xfId="0" applyNumberFormat="1" applyFont="1" applyFill="1" applyBorder="1" applyAlignment="1" applyProtection="1">
      <alignment horizontal="left" vertical="center"/>
    </xf>
    <xf numFmtId="0" fontId="0" fillId="5" borderId="5" xfId="0" applyFont="1" applyFill="1" applyBorder="1" applyAlignment="1">
      <alignment horizontal="left" vertical="center"/>
    </xf>
    <xf numFmtId="3" fontId="0" fillId="5" borderId="3" xfId="0" applyNumberFormat="1" applyFont="1" applyFill="1" applyBorder="1" applyAlignment="1" applyProtection="1">
      <alignment horizontal="left" vertical="center"/>
    </xf>
    <xf numFmtId="0" fontId="0" fillId="5" borderId="4" xfId="0" applyFont="1" applyFill="1" applyBorder="1" applyAlignment="1">
      <alignment horizontal="left" vertical="center"/>
    </xf>
    <xf numFmtId="0" fontId="0" fillId="5" borderId="3" xfId="0" applyFont="1" applyFill="1" applyBorder="1" applyAlignment="1">
      <alignment horizontal="left" vertical="center"/>
    </xf>
  </cellXfs>
  <cellStyles count="8">
    <cellStyle name="常规" xfId="0" builtinId="0"/>
    <cellStyle name="常规 12" xfId="2"/>
    <cellStyle name="常规 18" xfId="5"/>
    <cellStyle name="常规 2 17" xfId="3"/>
    <cellStyle name="常规 2 17 2" xfId="7"/>
    <cellStyle name="常规 21 2" xfId="6"/>
    <cellStyle name="常规 28" xfId="4"/>
    <cellStyle name="常规 30"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T42"/>
  <sheetViews>
    <sheetView showGridLines="0" showZeros="0" topLeftCell="A7" workbookViewId="0">
      <selection activeCell="C15" sqref="C15"/>
    </sheetView>
  </sheetViews>
  <sheetFormatPr defaultColWidth="9.1640625" defaultRowHeight="11.25"/>
  <cols>
    <col min="1" max="1" width="38.83203125" customWidth="1"/>
    <col min="2" max="2" width="10.83203125" customWidth="1"/>
    <col min="3" max="3" width="28.6640625" customWidth="1"/>
    <col min="4" max="4" width="10.1640625" customWidth="1"/>
    <col min="5" max="5" width="10" customWidth="1"/>
    <col min="6" max="6" width="9" customWidth="1"/>
    <col min="7" max="7" width="8.6640625" customWidth="1"/>
    <col min="8" max="8" width="27" customWidth="1"/>
    <col min="9" max="9" width="10" customWidth="1"/>
    <col min="10" max="10" width="10.1640625" customWidth="1"/>
    <col min="11" max="11" width="8.83203125" customWidth="1"/>
    <col min="12" max="12" width="9" customWidth="1"/>
    <col min="13" max="13" width="25" customWidth="1"/>
    <col min="14" max="14" width="9.83203125" customWidth="1"/>
    <col min="15" max="15" width="10.83203125" customWidth="1"/>
    <col min="16" max="16" width="9.6640625" customWidth="1"/>
    <col min="17" max="17" width="8.6640625" customWidth="1"/>
    <col min="18" max="254" width="9" customWidth="1"/>
  </cols>
  <sheetData>
    <row r="1" spans="1:254" ht="12.75" customHeight="1">
      <c r="A1" s="223" t="s">
        <v>301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2" customFormat="1" ht="26.25" customHeight="1">
      <c r="A2" s="11" t="s">
        <v>65</v>
      </c>
      <c r="B2" s="6"/>
      <c r="C2" s="6"/>
      <c r="D2" s="6"/>
      <c r="E2" s="6"/>
      <c r="F2" s="6"/>
      <c r="G2" s="6"/>
      <c r="H2" s="6"/>
      <c r="I2" s="6"/>
      <c r="J2" s="6"/>
      <c r="K2" s="6"/>
      <c r="L2" s="6"/>
      <c r="M2" s="224"/>
      <c r="N2" s="224"/>
      <c r="O2" s="224"/>
      <c r="P2" s="224"/>
      <c r="Q2" s="224"/>
    </row>
    <row r="3" spans="1:254" s="3" customFormat="1" ht="18" customHeight="1" thickBot="1">
      <c r="A3" s="395" t="s">
        <v>462</v>
      </c>
      <c r="B3" s="396"/>
      <c r="C3" s="396"/>
      <c r="D3" s="396"/>
      <c r="E3" s="396"/>
      <c r="F3" s="396"/>
      <c r="G3" s="396"/>
      <c r="J3" s="4"/>
      <c r="K3" s="4"/>
      <c r="L3"/>
      <c r="Q3" s="65" t="s">
        <v>246</v>
      </c>
    </row>
    <row r="4" spans="1:254" s="1" customFormat="1" ht="18.75" customHeight="1">
      <c r="A4" s="399" t="s">
        <v>7</v>
      </c>
      <c r="B4" s="397"/>
      <c r="C4" s="225" t="s">
        <v>344</v>
      </c>
      <c r="D4" s="226"/>
      <c r="E4" s="226"/>
      <c r="F4" s="226"/>
      <c r="G4" s="226"/>
      <c r="H4" s="227"/>
      <c r="I4" s="227"/>
      <c r="J4" s="227"/>
      <c r="K4" s="227"/>
      <c r="L4" s="228"/>
      <c r="M4" s="229"/>
      <c r="N4" s="229"/>
      <c r="O4" s="229"/>
      <c r="P4" s="229"/>
      <c r="Q4" s="230"/>
    </row>
    <row r="5" spans="1:254" s="1" customFormat="1" ht="21" customHeight="1">
      <c r="A5" s="400" t="s">
        <v>390</v>
      </c>
      <c r="B5" s="394" t="s">
        <v>220</v>
      </c>
      <c r="C5" s="231" t="s">
        <v>381</v>
      </c>
      <c r="D5" s="231"/>
      <c r="E5" s="231"/>
      <c r="F5" s="231"/>
      <c r="G5" s="231"/>
      <c r="H5" s="232" t="s">
        <v>181</v>
      </c>
      <c r="I5" s="233"/>
      <c r="J5" s="233"/>
      <c r="K5" s="233"/>
      <c r="L5" s="231"/>
      <c r="M5" s="234" t="s">
        <v>102</v>
      </c>
      <c r="N5" s="234"/>
      <c r="O5" s="234"/>
      <c r="P5" s="234"/>
      <c r="Q5" s="235"/>
    </row>
    <row r="6" spans="1:254" s="1" customFormat="1" ht="17.25" customHeight="1">
      <c r="A6" s="400"/>
      <c r="B6" s="394"/>
      <c r="C6" s="397" t="s">
        <v>425</v>
      </c>
      <c r="D6" s="231" t="s">
        <v>220</v>
      </c>
      <c r="E6" s="231"/>
      <c r="F6" s="231"/>
      <c r="G6" s="231"/>
      <c r="H6" s="398" t="s">
        <v>368</v>
      </c>
      <c r="I6" s="232" t="s">
        <v>220</v>
      </c>
      <c r="J6" s="236"/>
      <c r="K6" s="236"/>
      <c r="L6" s="231"/>
      <c r="M6" s="394" t="s">
        <v>368</v>
      </c>
      <c r="N6" s="234" t="s">
        <v>220</v>
      </c>
      <c r="O6" s="234"/>
      <c r="P6" s="234"/>
      <c r="Q6" s="235"/>
    </row>
    <row r="7" spans="1:254" s="1" customFormat="1" ht="29.25" customHeight="1">
      <c r="A7" s="400"/>
      <c r="B7" s="394"/>
      <c r="C7" s="394"/>
      <c r="D7" s="9" t="s">
        <v>257</v>
      </c>
      <c r="E7" s="9" t="s">
        <v>168</v>
      </c>
      <c r="F7" s="9" t="s">
        <v>315</v>
      </c>
      <c r="G7" s="9" t="s">
        <v>185</v>
      </c>
      <c r="H7" s="394"/>
      <c r="I7" s="9" t="s">
        <v>257</v>
      </c>
      <c r="J7" s="9" t="s">
        <v>168</v>
      </c>
      <c r="K7" s="66" t="s">
        <v>315</v>
      </c>
      <c r="L7" s="10" t="s">
        <v>185</v>
      </c>
      <c r="M7" s="394"/>
      <c r="N7" s="237" t="s">
        <v>257</v>
      </c>
      <c r="O7" s="237" t="s">
        <v>293</v>
      </c>
      <c r="P7" s="237" t="s">
        <v>290</v>
      </c>
      <c r="Q7" s="238" t="s">
        <v>185</v>
      </c>
    </row>
    <row r="8" spans="1:254" s="71" customFormat="1" ht="20.100000000000001" customHeight="1">
      <c r="A8" s="250" t="s">
        <v>74</v>
      </c>
      <c r="B8" s="243">
        <v>19551.060000000001</v>
      </c>
      <c r="C8" s="388" t="s">
        <v>1970</v>
      </c>
      <c r="D8" s="168"/>
      <c r="E8" s="88">
        <v>6014.3</v>
      </c>
      <c r="F8" s="267">
        <v>0</v>
      </c>
      <c r="G8" s="267">
        <v>0</v>
      </c>
      <c r="H8" s="244" t="s">
        <v>256</v>
      </c>
      <c r="I8" s="247">
        <f>J8</f>
        <v>6216.5599999999995</v>
      </c>
      <c r="J8" s="247">
        <f>J9+J10+J11</f>
        <v>6216.5599999999995</v>
      </c>
      <c r="K8" s="247">
        <v>0</v>
      </c>
      <c r="L8" s="245">
        <v>0</v>
      </c>
      <c r="M8" s="248" t="s">
        <v>259</v>
      </c>
      <c r="N8" s="72">
        <f>O8</f>
        <v>5463.03</v>
      </c>
      <c r="O8" s="69">
        <v>5463.03</v>
      </c>
      <c r="P8" s="73">
        <v>0</v>
      </c>
      <c r="Q8" s="252">
        <v>0</v>
      </c>
    </row>
    <row r="9" spans="1:254" s="71" customFormat="1" ht="20.100000000000001" customHeight="1">
      <c r="A9" s="250" t="s">
        <v>208</v>
      </c>
      <c r="B9" s="243">
        <v>19551.060000000001</v>
      </c>
      <c r="C9" s="74" t="s">
        <v>210</v>
      </c>
      <c r="D9" s="75">
        <v>0</v>
      </c>
      <c r="E9" s="76">
        <v>0</v>
      </c>
      <c r="F9" s="254">
        <v>0</v>
      </c>
      <c r="G9" s="254">
        <v>0</v>
      </c>
      <c r="H9" s="244" t="s">
        <v>141</v>
      </c>
      <c r="I9" s="243">
        <f t="shared" ref="I9:I13" si="0">J9</f>
        <v>5463.03</v>
      </c>
      <c r="J9" s="243">
        <v>5463.03</v>
      </c>
      <c r="K9" s="247">
        <v>0</v>
      </c>
      <c r="L9" s="245">
        <v>0</v>
      </c>
      <c r="M9" s="248" t="s">
        <v>442</v>
      </c>
      <c r="N9" s="72">
        <f t="shared" ref="N9:N15" si="1">O9</f>
        <v>14078.67</v>
      </c>
      <c r="O9" s="69">
        <v>14078.67</v>
      </c>
      <c r="P9" s="73">
        <v>0</v>
      </c>
      <c r="Q9" s="252">
        <v>0</v>
      </c>
    </row>
    <row r="10" spans="1:254" s="71" customFormat="1" ht="26.25" customHeight="1">
      <c r="A10" s="250" t="s">
        <v>341</v>
      </c>
      <c r="B10" s="251">
        <v>0</v>
      </c>
      <c r="C10" s="74" t="s">
        <v>83</v>
      </c>
      <c r="D10" s="253">
        <v>0</v>
      </c>
      <c r="E10" s="251">
        <v>1758.66</v>
      </c>
      <c r="F10" s="254">
        <v>0</v>
      </c>
      <c r="G10" s="254">
        <v>0</v>
      </c>
      <c r="H10" s="244" t="s">
        <v>252</v>
      </c>
      <c r="I10" s="243">
        <f t="shared" si="0"/>
        <v>744.17</v>
      </c>
      <c r="J10" s="243">
        <f>744.17</f>
        <v>744.17</v>
      </c>
      <c r="K10" s="247">
        <v>0</v>
      </c>
      <c r="L10" s="245">
        <v>0</v>
      </c>
      <c r="M10" s="248" t="s">
        <v>377</v>
      </c>
      <c r="N10" s="72">
        <f t="shared" si="1"/>
        <v>0</v>
      </c>
      <c r="O10" s="69">
        <v>0</v>
      </c>
      <c r="P10" s="73">
        <v>0</v>
      </c>
      <c r="Q10" s="252">
        <v>0</v>
      </c>
    </row>
    <row r="11" spans="1:254" s="71" customFormat="1" ht="20.100000000000001" customHeight="1">
      <c r="A11" s="250" t="s">
        <v>432</v>
      </c>
      <c r="B11" s="251">
        <v>0</v>
      </c>
      <c r="C11" s="244" t="s">
        <v>437</v>
      </c>
      <c r="D11" s="75">
        <v>0</v>
      </c>
      <c r="E11" s="76">
        <v>0</v>
      </c>
      <c r="F11" s="254">
        <v>0</v>
      </c>
      <c r="G11" s="254">
        <v>0</v>
      </c>
      <c r="H11" s="244" t="s">
        <v>289</v>
      </c>
      <c r="I11" s="243">
        <f t="shared" si="0"/>
        <v>9.36</v>
      </c>
      <c r="J11" s="243">
        <v>9.36</v>
      </c>
      <c r="K11" s="255">
        <v>0</v>
      </c>
      <c r="L11" s="243">
        <v>0</v>
      </c>
      <c r="M11" s="248" t="s">
        <v>215</v>
      </c>
      <c r="N11" s="72">
        <f t="shared" si="1"/>
        <v>0</v>
      </c>
      <c r="O11" s="69">
        <v>0</v>
      </c>
      <c r="P11" s="73">
        <v>0</v>
      </c>
      <c r="Q11" s="252">
        <v>0</v>
      </c>
    </row>
    <row r="12" spans="1:254" s="71" customFormat="1" ht="20.100000000000001" customHeight="1">
      <c r="A12" s="250" t="s">
        <v>251</v>
      </c>
      <c r="B12" s="251">
        <v>0</v>
      </c>
      <c r="C12" s="74" t="s">
        <v>171</v>
      </c>
      <c r="D12" s="88">
        <v>0</v>
      </c>
      <c r="E12" s="88">
        <v>887.17</v>
      </c>
      <c r="F12" s="243">
        <v>0</v>
      </c>
      <c r="G12" s="243">
        <v>0</v>
      </c>
      <c r="H12" s="244" t="s">
        <v>412</v>
      </c>
      <c r="I12" s="243">
        <f t="shared" si="0"/>
        <v>13334.5</v>
      </c>
      <c r="J12" s="243">
        <f>J13</f>
        <v>13334.5</v>
      </c>
      <c r="K12" s="265">
        <v>0</v>
      </c>
      <c r="L12" s="266">
        <v>0</v>
      </c>
      <c r="M12" s="248" t="s">
        <v>3</v>
      </c>
      <c r="N12" s="72">
        <f t="shared" si="1"/>
        <v>0</v>
      </c>
      <c r="O12" s="69">
        <v>0</v>
      </c>
      <c r="P12" s="73">
        <v>0</v>
      </c>
      <c r="Q12" s="252">
        <v>0</v>
      </c>
    </row>
    <row r="13" spans="1:254" s="71" customFormat="1" ht="20.100000000000001" customHeight="1">
      <c r="A13" s="250" t="s">
        <v>152</v>
      </c>
      <c r="B13" s="251">
        <v>0</v>
      </c>
      <c r="C13" s="74" t="s">
        <v>358</v>
      </c>
      <c r="D13" s="243">
        <v>0</v>
      </c>
      <c r="E13" s="243">
        <v>0</v>
      </c>
      <c r="F13" s="243">
        <v>0</v>
      </c>
      <c r="G13" s="243">
        <v>0</v>
      </c>
      <c r="H13" s="244" t="s">
        <v>182</v>
      </c>
      <c r="I13" s="243">
        <f t="shared" si="0"/>
        <v>13334.5</v>
      </c>
      <c r="J13" s="243">
        <v>13334.5</v>
      </c>
      <c r="K13" s="247">
        <v>0</v>
      </c>
      <c r="L13" s="245">
        <v>0</v>
      </c>
      <c r="M13" s="248" t="s">
        <v>180</v>
      </c>
      <c r="N13" s="72">
        <f t="shared" si="1"/>
        <v>0</v>
      </c>
      <c r="O13" s="69">
        <v>0</v>
      </c>
      <c r="P13" s="73">
        <v>0</v>
      </c>
      <c r="Q13" s="252">
        <v>0</v>
      </c>
    </row>
    <row r="14" spans="1:254" s="71" customFormat="1" ht="20.100000000000001" customHeight="1">
      <c r="A14" s="250" t="s">
        <v>223</v>
      </c>
      <c r="B14" s="251">
        <v>0</v>
      </c>
      <c r="C14" s="389" t="s">
        <v>1971</v>
      </c>
      <c r="D14" s="243">
        <v>0</v>
      </c>
      <c r="E14" s="243">
        <v>353.72</v>
      </c>
      <c r="F14" s="243">
        <v>0</v>
      </c>
      <c r="G14" s="243">
        <v>0</v>
      </c>
      <c r="H14" s="244" t="s">
        <v>167</v>
      </c>
      <c r="I14" s="245">
        <v>0</v>
      </c>
      <c r="J14" s="246">
        <v>0</v>
      </c>
      <c r="K14" s="247">
        <v>0</v>
      </c>
      <c r="L14" s="245">
        <v>0</v>
      </c>
      <c r="M14" s="248" t="s">
        <v>82</v>
      </c>
      <c r="N14" s="72">
        <f t="shared" si="1"/>
        <v>0</v>
      </c>
      <c r="O14" s="69">
        <v>0</v>
      </c>
      <c r="P14" s="73">
        <v>0</v>
      </c>
      <c r="Q14" s="252">
        <v>0</v>
      </c>
    </row>
    <row r="15" spans="1:254" s="71" customFormat="1" ht="20.100000000000001" customHeight="1">
      <c r="A15" s="250" t="s">
        <v>23</v>
      </c>
      <c r="B15" s="251">
        <v>0</v>
      </c>
      <c r="C15" s="244" t="s">
        <v>118</v>
      </c>
      <c r="D15" s="88">
        <v>0</v>
      </c>
      <c r="E15" s="88">
        <v>103.58</v>
      </c>
      <c r="F15" s="243">
        <v>0</v>
      </c>
      <c r="G15" s="243">
        <v>0</v>
      </c>
      <c r="H15" s="244" t="s">
        <v>244</v>
      </c>
      <c r="I15" s="245">
        <v>0</v>
      </c>
      <c r="J15" s="246">
        <v>0</v>
      </c>
      <c r="K15" s="247">
        <v>0</v>
      </c>
      <c r="L15" s="245">
        <v>0</v>
      </c>
      <c r="M15" s="248" t="s">
        <v>410</v>
      </c>
      <c r="N15" s="72">
        <f t="shared" si="1"/>
        <v>9.36</v>
      </c>
      <c r="O15" s="69">
        <v>9.36</v>
      </c>
      <c r="P15" s="73">
        <v>0</v>
      </c>
      <c r="Q15" s="252">
        <v>0</v>
      </c>
    </row>
    <row r="16" spans="1:254" s="71" customFormat="1" ht="20.100000000000001" customHeight="1">
      <c r="A16" s="250" t="s">
        <v>61</v>
      </c>
      <c r="B16" s="251">
        <v>0</v>
      </c>
      <c r="C16" s="74" t="s">
        <v>222</v>
      </c>
      <c r="D16" s="88">
        <v>0</v>
      </c>
      <c r="E16" s="88">
        <v>0</v>
      </c>
      <c r="F16" s="243">
        <v>0</v>
      </c>
      <c r="G16" s="243">
        <v>0</v>
      </c>
      <c r="H16" s="244" t="s">
        <v>101</v>
      </c>
      <c r="I16" s="245">
        <v>0</v>
      </c>
      <c r="J16" s="246">
        <v>0</v>
      </c>
      <c r="K16" s="247">
        <v>0</v>
      </c>
      <c r="L16" s="245">
        <v>0</v>
      </c>
      <c r="M16" s="248" t="s">
        <v>335</v>
      </c>
      <c r="N16" s="72">
        <v>0</v>
      </c>
      <c r="O16" s="69">
        <v>0</v>
      </c>
      <c r="P16" s="73">
        <v>0</v>
      </c>
      <c r="Q16" s="252">
        <v>0</v>
      </c>
    </row>
    <row r="17" spans="1:254" s="71" customFormat="1" ht="20.100000000000001" customHeight="1">
      <c r="A17" s="240"/>
      <c r="B17" s="264"/>
      <c r="C17" s="77" t="s">
        <v>321</v>
      </c>
      <c r="D17" s="243">
        <v>0</v>
      </c>
      <c r="E17" s="243">
        <v>7763.18</v>
      </c>
      <c r="F17" s="243">
        <v>0</v>
      </c>
      <c r="G17" s="243">
        <v>0</v>
      </c>
      <c r="H17" s="244" t="s">
        <v>353</v>
      </c>
      <c r="I17" s="245">
        <v>0</v>
      </c>
      <c r="J17" s="246">
        <v>0</v>
      </c>
      <c r="K17" s="247">
        <v>0</v>
      </c>
      <c r="L17" s="245">
        <v>0</v>
      </c>
      <c r="M17" s="248" t="s">
        <v>219</v>
      </c>
      <c r="N17" s="72">
        <v>0</v>
      </c>
      <c r="O17" s="69">
        <v>0</v>
      </c>
      <c r="P17" s="73">
        <v>0</v>
      </c>
      <c r="Q17" s="252">
        <v>0</v>
      </c>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6"/>
      <c r="CP17" s="176"/>
      <c r="CQ17" s="176"/>
      <c r="CR17" s="176"/>
      <c r="CS17" s="176"/>
      <c r="CT17" s="176"/>
      <c r="CU17" s="176"/>
      <c r="CV17" s="176"/>
      <c r="CW17" s="176"/>
      <c r="CX17" s="176"/>
      <c r="CY17" s="176"/>
      <c r="CZ17" s="176"/>
      <c r="DA17" s="176"/>
      <c r="DB17" s="176"/>
      <c r="DC17" s="176"/>
      <c r="DD17" s="176"/>
      <c r="DE17" s="176"/>
      <c r="DF17" s="176"/>
      <c r="DG17" s="176"/>
      <c r="DH17" s="176"/>
      <c r="DI17" s="176"/>
      <c r="DJ17" s="176"/>
      <c r="DK17" s="176"/>
      <c r="DL17" s="176"/>
      <c r="DM17" s="176"/>
      <c r="DN17" s="176"/>
      <c r="DO17" s="176"/>
      <c r="DP17" s="176"/>
      <c r="DQ17" s="176"/>
      <c r="DR17" s="176"/>
      <c r="DS17" s="176"/>
      <c r="DT17" s="176"/>
      <c r="DU17" s="176"/>
      <c r="DV17" s="176"/>
      <c r="DW17" s="176"/>
      <c r="DX17" s="176"/>
      <c r="DY17" s="176"/>
      <c r="DZ17" s="176"/>
      <c r="EA17" s="176"/>
      <c r="EB17" s="176"/>
      <c r="EC17" s="176"/>
      <c r="ED17" s="176"/>
      <c r="EE17" s="176"/>
      <c r="EF17" s="176"/>
      <c r="EG17" s="176"/>
      <c r="EH17" s="176"/>
      <c r="EI17" s="176"/>
      <c r="EJ17" s="176"/>
      <c r="EK17" s="176"/>
      <c r="EL17" s="176"/>
      <c r="EM17" s="176"/>
      <c r="EN17" s="176"/>
      <c r="EO17" s="176"/>
      <c r="EP17" s="176"/>
      <c r="EQ17" s="176"/>
      <c r="ER17" s="176"/>
      <c r="ES17" s="176"/>
      <c r="ET17" s="176"/>
      <c r="EU17" s="176"/>
      <c r="EV17" s="176"/>
      <c r="EW17" s="176"/>
      <c r="EX17" s="176"/>
      <c r="EY17" s="176"/>
      <c r="EZ17" s="176"/>
      <c r="FA17" s="176"/>
      <c r="FB17" s="176"/>
      <c r="FC17" s="176"/>
      <c r="FD17" s="176"/>
      <c r="FE17" s="176"/>
      <c r="FF17" s="176"/>
      <c r="FG17" s="176"/>
      <c r="FH17" s="176"/>
      <c r="FI17" s="176"/>
      <c r="FJ17" s="176"/>
      <c r="FK17" s="176"/>
      <c r="FL17" s="176"/>
      <c r="FM17" s="176"/>
      <c r="FN17" s="176"/>
      <c r="FO17" s="176"/>
      <c r="FP17" s="176"/>
      <c r="FQ17" s="176"/>
      <c r="FR17" s="176"/>
      <c r="FS17" s="176"/>
      <c r="FT17" s="176"/>
      <c r="FU17" s="176"/>
      <c r="FV17" s="176"/>
      <c r="FW17" s="176"/>
      <c r="FX17" s="176"/>
      <c r="FY17" s="176"/>
      <c r="FZ17" s="176"/>
      <c r="GA17" s="176"/>
      <c r="GB17" s="176"/>
      <c r="GC17" s="176"/>
      <c r="GD17" s="176"/>
      <c r="GE17" s="176"/>
      <c r="GF17" s="176"/>
      <c r="GG17" s="176"/>
      <c r="GH17" s="176"/>
      <c r="GI17" s="176"/>
      <c r="GJ17" s="176"/>
      <c r="GK17" s="176"/>
      <c r="GL17" s="176"/>
      <c r="GM17" s="176"/>
      <c r="GN17" s="176"/>
      <c r="GO17" s="176"/>
      <c r="GP17" s="176"/>
      <c r="GQ17" s="176"/>
      <c r="GR17" s="176"/>
      <c r="GS17" s="176"/>
      <c r="GT17" s="176"/>
      <c r="GU17" s="176"/>
      <c r="GV17" s="176"/>
      <c r="GW17" s="176"/>
      <c r="GX17" s="176"/>
      <c r="GY17" s="176"/>
      <c r="GZ17" s="176"/>
      <c r="HA17" s="176"/>
      <c r="HB17" s="176"/>
      <c r="HC17" s="176"/>
      <c r="HD17" s="176"/>
      <c r="HE17" s="176"/>
      <c r="HF17" s="176"/>
      <c r="HG17" s="176"/>
      <c r="HH17" s="176"/>
      <c r="HI17" s="176"/>
      <c r="HJ17" s="176"/>
      <c r="HK17" s="176"/>
      <c r="HL17" s="176"/>
      <c r="HM17" s="176"/>
      <c r="HN17" s="176"/>
      <c r="HO17" s="176"/>
      <c r="HP17" s="176"/>
      <c r="HQ17" s="176"/>
      <c r="HR17" s="176"/>
      <c r="HS17" s="176"/>
      <c r="HT17" s="176"/>
      <c r="HU17" s="176"/>
      <c r="HV17" s="176"/>
      <c r="HW17" s="176"/>
      <c r="HX17" s="176"/>
      <c r="HY17" s="176"/>
      <c r="HZ17" s="176"/>
      <c r="IA17" s="176"/>
      <c r="IB17" s="176"/>
      <c r="IC17" s="176"/>
      <c r="ID17" s="176"/>
      <c r="IE17" s="176"/>
      <c r="IF17" s="176"/>
      <c r="IG17" s="176"/>
      <c r="IH17" s="176"/>
      <c r="II17" s="176"/>
      <c r="IJ17" s="176"/>
      <c r="IK17" s="176"/>
      <c r="IL17" s="176"/>
      <c r="IM17" s="176"/>
      <c r="IN17" s="176"/>
      <c r="IO17" s="176"/>
      <c r="IP17" s="176"/>
      <c r="IQ17" s="176"/>
      <c r="IR17" s="176"/>
      <c r="IS17" s="176"/>
      <c r="IT17" s="176"/>
    </row>
    <row r="18" spans="1:254" s="71" customFormat="1" ht="20.100000000000001" customHeight="1">
      <c r="A18" s="240"/>
      <c r="B18" s="241"/>
      <c r="C18" s="242" t="s">
        <v>393</v>
      </c>
      <c r="D18" s="88">
        <v>0</v>
      </c>
      <c r="E18" s="88">
        <v>0</v>
      </c>
      <c r="F18" s="243">
        <v>0</v>
      </c>
      <c r="G18" s="243">
        <v>0</v>
      </c>
      <c r="H18" s="244" t="s">
        <v>205</v>
      </c>
      <c r="I18" s="245">
        <v>0</v>
      </c>
      <c r="J18" s="246">
        <v>0</v>
      </c>
      <c r="K18" s="247">
        <v>0</v>
      </c>
      <c r="L18" s="245">
        <v>0</v>
      </c>
      <c r="M18" s="248" t="s">
        <v>150</v>
      </c>
      <c r="N18" s="68">
        <v>0</v>
      </c>
      <c r="O18" s="69">
        <v>0</v>
      </c>
      <c r="P18" s="70">
        <v>0</v>
      </c>
      <c r="Q18" s="249">
        <v>0</v>
      </c>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6"/>
      <c r="CP18" s="176"/>
      <c r="CQ18" s="176"/>
      <c r="CR18" s="176"/>
      <c r="CS18" s="176"/>
      <c r="CT18" s="176"/>
      <c r="CU18" s="176"/>
      <c r="CV18" s="176"/>
      <c r="CW18" s="176"/>
      <c r="CX18" s="176"/>
      <c r="CY18" s="176"/>
      <c r="CZ18" s="176"/>
      <c r="DA18" s="176"/>
      <c r="DB18" s="176"/>
      <c r="DC18" s="176"/>
      <c r="DD18" s="176"/>
      <c r="DE18" s="176"/>
      <c r="DF18" s="176"/>
      <c r="DG18" s="176"/>
      <c r="DH18" s="176"/>
      <c r="DI18" s="176"/>
      <c r="DJ18" s="176"/>
      <c r="DK18" s="176"/>
      <c r="DL18" s="176"/>
      <c r="DM18" s="176"/>
      <c r="DN18" s="176"/>
      <c r="DO18" s="176"/>
      <c r="DP18" s="176"/>
      <c r="DQ18" s="176"/>
      <c r="DR18" s="176"/>
      <c r="DS18" s="176"/>
      <c r="DT18" s="176"/>
      <c r="DU18" s="176"/>
      <c r="DV18" s="176"/>
      <c r="DW18" s="176"/>
      <c r="DX18" s="176"/>
      <c r="DY18" s="176"/>
      <c r="DZ18" s="176"/>
      <c r="EA18" s="176"/>
      <c r="EB18" s="176"/>
      <c r="EC18" s="176"/>
      <c r="ED18" s="176"/>
      <c r="EE18" s="176"/>
      <c r="EF18" s="176"/>
      <c r="EG18" s="176"/>
      <c r="EH18" s="176"/>
      <c r="EI18" s="176"/>
      <c r="EJ18" s="176"/>
      <c r="EK18" s="176"/>
      <c r="EL18" s="176"/>
      <c r="EM18" s="176"/>
      <c r="EN18" s="176"/>
      <c r="EO18" s="176"/>
      <c r="EP18" s="176"/>
      <c r="EQ18" s="176"/>
      <c r="ER18" s="176"/>
      <c r="ES18" s="176"/>
      <c r="ET18" s="176"/>
      <c r="EU18" s="176"/>
      <c r="EV18" s="176"/>
      <c r="EW18" s="176"/>
      <c r="EX18" s="176"/>
      <c r="EY18" s="176"/>
      <c r="EZ18" s="176"/>
      <c r="FA18" s="176"/>
      <c r="FB18" s="176"/>
      <c r="FC18" s="176"/>
      <c r="FD18" s="176"/>
      <c r="FE18" s="176"/>
      <c r="FF18" s="176"/>
      <c r="FG18" s="176"/>
      <c r="FH18" s="176"/>
      <c r="FI18" s="176"/>
      <c r="FJ18" s="176"/>
      <c r="FK18" s="176"/>
      <c r="FL18" s="176"/>
      <c r="FM18" s="176"/>
      <c r="FN18" s="176"/>
      <c r="FO18" s="176"/>
      <c r="FP18" s="176"/>
      <c r="FQ18" s="176"/>
      <c r="FR18" s="176"/>
      <c r="FS18" s="176"/>
      <c r="FT18" s="176"/>
      <c r="FU18" s="176"/>
      <c r="FV18" s="176"/>
      <c r="FW18" s="176"/>
      <c r="FX18" s="176"/>
      <c r="FY18" s="176"/>
      <c r="FZ18" s="176"/>
      <c r="GA18" s="176"/>
      <c r="GB18" s="176"/>
      <c r="GC18" s="176"/>
      <c r="GD18" s="176"/>
      <c r="GE18" s="176"/>
      <c r="GF18" s="176"/>
      <c r="GG18" s="176"/>
      <c r="GH18" s="176"/>
      <c r="GI18" s="176"/>
      <c r="GJ18" s="176"/>
      <c r="GK18" s="176"/>
      <c r="GL18" s="176"/>
      <c r="GM18" s="176"/>
      <c r="GN18" s="176"/>
      <c r="GO18" s="176"/>
      <c r="GP18" s="176"/>
      <c r="GQ18" s="176"/>
      <c r="GR18" s="176"/>
      <c r="GS18" s="176"/>
      <c r="GT18" s="176"/>
      <c r="GU18" s="176"/>
      <c r="GV18" s="176"/>
      <c r="GW18" s="176"/>
      <c r="GX18" s="176"/>
      <c r="GY18" s="176"/>
      <c r="GZ18" s="176"/>
      <c r="HA18" s="176"/>
      <c r="HB18" s="176"/>
      <c r="HC18" s="176"/>
      <c r="HD18" s="176"/>
      <c r="HE18" s="176"/>
      <c r="HF18" s="176"/>
      <c r="HG18" s="176"/>
      <c r="HH18" s="176"/>
      <c r="HI18" s="176"/>
      <c r="HJ18" s="176"/>
      <c r="HK18" s="176"/>
      <c r="HL18" s="176"/>
      <c r="HM18" s="176"/>
      <c r="HN18" s="176"/>
      <c r="HO18" s="176"/>
      <c r="HP18" s="176"/>
      <c r="HQ18" s="176"/>
      <c r="HR18" s="176"/>
      <c r="HS18" s="176"/>
      <c r="HT18" s="176"/>
      <c r="HU18" s="176"/>
      <c r="HV18" s="176"/>
      <c r="HW18" s="176"/>
      <c r="HX18" s="176"/>
      <c r="HY18" s="176"/>
      <c r="HZ18" s="176"/>
      <c r="IA18" s="176"/>
      <c r="IB18" s="176"/>
      <c r="IC18" s="176"/>
      <c r="ID18" s="176"/>
      <c r="IE18" s="176"/>
      <c r="IF18" s="176"/>
      <c r="IG18" s="176"/>
      <c r="IH18" s="176"/>
      <c r="II18" s="176"/>
      <c r="IJ18" s="176"/>
      <c r="IK18" s="176"/>
      <c r="IL18" s="176"/>
      <c r="IM18" s="176"/>
      <c r="IN18" s="176"/>
      <c r="IO18" s="176"/>
      <c r="IP18" s="176"/>
      <c r="IQ18" s="176"/>
      <c r="IR18" s="176"/>
      <c r="IS18" s="176"/>
      <c r="IT18" s="176"/>
    </row>
    <row r="19" spans="1:254" s="71" customFormat="1" ht="20.100000000000001" customHeight="1">
      <c r="A19" s="240"/>
      <c r="B19" s="241"/>
      <c r="C19" s="77" t="s">
        <v>155</v>
      </c>
      <c r="D19" s="88">
        <v>0</v>
      </c>
      <c r="E19" s="88">
        <v>0</v>
      </c>
      <c r="F19" s="243">
        <v>0</v>
      </c>
      <c r="G19" s="243">
        <v>0</v>
      </c>
      <c r="H19" s="244" t="s">
        <v>114</v>
      </c>
      <c r="I19" s="245">
        <v>0</v>
      </c>
      <c r="J19" s="246">
        <v>0</v>
      </c>
      <c r="K19" s="247">
        <v>0</v>
      </c>
      <c r="L19" s="245">
        <v>0</v>
      </c>
      <c r="M19" s="248" t="s">
        <v>125</v>
      </c>
      <c r="N19" s="165"/>
      <c r="O19" s="166"/>
      <c r="P19" s="167"/>
      <c r="Q19" s="263"/>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c r="CM19" s="176"/>
      <c r="CN19" s="176"/>
      <c r="CO19" s="176"/>
      <c r="CP19" s="176"/>
      <c r="CQ19" s="176"/>
      <c r="CR19" s="176"/>
      <c r="CS19" s="176"/>
      <c r="CT19" s="176"/>
      <c r="CU19" s="176"/>
      <c r="CV19" s="176"/>
      <c r="CW19" s="176"/>
      <c r="CX19" s="176"/>
      <c r="CY19" s="176"/>
      <c r="CZ19" s="176"/>
      <c r="DA19" s="176"/>
      <c r="DB19" s="176"/>
      <c r="DC19" s="176"/>
      <c r="DD19" s="176"/>
      <c r="DE19" s="176"/>
      <c r="DF19" s="176"/>
      <c r="DG19" s="176"/>
      <c r="DH19" s="176"/>
      <c r="DI19" s="176"/>
      <c r="DJ19" s="176"/>
      <c r="DK19" s="176"/>
      <c r="DL19" s="176"/>
      <c r="DM19" s="176"/>
      <c r="DN19" s="176"/>
      <c r="DO19" s="176"/>
      <c r="DP19" s="176"/>
      <c r="DQ19" s="176"/>
      <c r="DR19" s="176"/>
      <c r="DS19" s="176"/>
      <c r="DT19" s="176"/>
      <c r="DU19" s="176"/>
      <c r="DV19" s="176"/>
      <c r="DW19" s="176"/>
      <c r="DX19" s="176"/>
      <c r="DY19" s="176"/>
      <c r="DZ19" s="176"/>
      <c r="EA19" s="176"/>
      <c r="EB19" s="176"/>
      <c r="EC19" s="176"/>
      <c r="ED19" s="176"/>
      <c r="EE19" s="176"/>
      <c r="EF19" s="176"/>
      <c r="EG19" s="176"/>
      <c r="EH19" s="176"/>
      <c r="EI19" s="176"/>
      <c r="EJ19" s="176"/>
      <c r="EK19" s="176"/>
      <c r="EL19" s="176"/>
      <c r="EM19" s="176"/>
      <c r="EN19" s="176"/>
      <c r="EO19" s="176"/>
      <c r="EP19" s="176"/>
      <c r="EQ19" s="176"/>
      <c r="ER19" s="176"/>
      <c r="ES19" s="176"/>
      <c r="ET19" s="176"/>
      <c r="EU19" s="176"/>
      <c r="EV19" s="176"/>
      <c r="EW19" s="176"/>
      <c r="EX19" s="176"/>
      <c r="EY19" s="176"/>
      <c r="EZ19" s="176"/>
      <c r="FA19" s="176"/>
      <c r="FB19" s="176"/>
      <c r="FC19" s="176"/>
      <c r="FD19" s="176"/>
      <c r="FE19" s="176"/>
      <c r="FF19" s="176"/>
      <c r="FG19" s="176"/>
      <c r="FH19" s="176"/>
      <c r="FI19" s="176"/>
      <c r="FJ19" s="176"/>
      <c r="FK19" s="176"/>
      <c r="FL19" s="176"/>
      <c r="FM19" s="176"/>
      <c r="FN19" s="176"/>
      <c r="FO19" s="176"/>
      <c r="FP19" s="176"/>
      <c r="FQ19" s="176"/>
      <c r="FR19" s="176"/>
      <c r="FS19" s="176"/>
      <c r="FT19" s="176"/>
      <c r="FU19" s="176"/>
      <c r="FV19" s="176"/>
      <c r="FW19" s="176"/>
      <c r="FX19" s="176"/>
      <c r="FY19" s="176"/>
      <c r="FZ19" s="176"/>
      <c r="GA19" s="176"/>
      <c r="GB19" s="176"/>
      <c r="GC19" s="176"/>
      <c r="GD19" s="176"/>
      <c r="GE19" s="176"/>
      <c r="GF19" s="176"/>
      <c r="GG19" s="176"/>
      <c r="GH19" s="176"/>
      <c r="GI19" s="176"/>
      <c r="GJ19" s="176"/>
      <c r="GK19" s="176"/>
      <c r="GL19" s="176"/>
      <c r="GM19" s="176"/>
      <c r="GN19" s="176"/>
      <c r="GO19" s="176"/>
      <c r="GP19" s="176"/>
      <c r="GQ19" s="176"/>
      <c r="GR19" s="176"/>
      <c r="GS19" s="176"/>
      <c r="GT19" s="176"/>
      <c r="GU19" s="176"/>
      <c r="GV19" s="176"/>
      <c r="GW19" s="176"/>
      <c r="GX19" s="176"/>
      <c r="GY19" s="176"/>
      <c r="GZ19" s="176"/>
      <c r="HA19" s="176"/>
      <c r="HB19" s="176"/>
      <c r="HC19" s="176"/>
      <c r="HD19" s="176"/>
      <c r="HE19" s="176"/>
      <c r="HF19" s="176"/>
      <c r="HG19" s="176"/>
      <c r="HH19" s="176"/>
      <c r="HI19" s="176"/>
      <c r="HJ19" s="176"/>
      <c r="HK19" s="176"/>
      <c r="HL19" s="176"/>
      <c r="HM19" s="176"/>
      <c r="HN19" s="176"/>
      <c r="HO19" s="176"/>
      <c r="HP19" s="176"/>
      <c r="HQ19" s="176"/>
      <c r="HR19" s="176"/>
      <c r="HS19" s="176"/>
      <c r="HT19" s="176"/>
      <c r="HU19" s="176"/>
      <c r="HV19" s="176"/>
      <c r="HW19" s="176"/>
      <c r="HX19" s="176"/>
      <c r="HY19" s="176"/>
      <c r="HZ19" s="176"/>
      <c r="IA19" s="176"/>
      <c r="IB19" s="176"/>
      <c r="IC19" s="176"/>
      <c r="ID19" s="176"/>
      <c r="IE19" s="176"/>
      <c r="IF19" s="176"/>
      <c r="IG19" s="176"/>
      <c r="IH19" s="176"/>
      <c r="II19" s="176"/>
      <c r="IJ19" s="176"/>
      <c r="IK19" s="176"/>
      <c r="IL19" s="176"/>
      <c r="IM19" s="176"/>
      <c r="IN19" s="176"/>
      <c r="IO19" s="176"/>
      <c r="IP19" s="176"/>
      <c r="IQ19" s="176"/>
      <c r="IR19" s="176"/>
      <c r="IS19" s="176"/>
      <c r="IT19" s="176"/>
    </row>
    <row r="20" spans="1:254" s="71" customFormat="1" ht="20.100000000000001" customHeight="1">
      <c r="A20" s="240"/>
      <c r="B20" s="241"/>
      <c r="C20" s="77" t="s">
        <v>15</v>
      </c>
      <c r="D20" s="88"/>
      <c r="E20" s="88"/>
      <c r="F20" s="243">
        <v>0</v>
      </c>
      <c r="G20" s="243">
        <v>0</v>
      </c>
      <c r="H20" s="244" t="s">
        <v>225</v>
      </c>
      <c r="I20" s="255">
        <v>0</v>
      </c>
      <c r="J20" s="255">
        <v>0</v>
      </c>
      <c r="K20" s="255">
        <v>0</v>
      </c>
      <c r="L20" s="243">
        <v>0</v>
      </c>
      <c r="M20" s="248"/>
      <c r="N20" s="72"/>
      <c r="O20" s="63"/>
      <c r="P20" s="64"/>
      <c r="Q20" s="25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6"/>
      <c r="DC20" s="176"/>
      <c r="DD20" s="176"/>
      <c r="DE20" s="176"/>
      <c r="DF20" s="176"/>
      <c r="DG20" s="176"/>
      <c r="DH20" s="176"/>
      <c r="DI20" s="176"/>
      <c r="DJ20" s="176"/>
      <c r="DK20" s="176"/>
      <c r="DL20" s="176"/>
      <c r="DM20" s="176"/>
      <c r="DN20" s="176"/>
      <c r="DO20" s="176"/>
      <c r="DP20" s="176"/>
      <c r="DQ20" s="176"/>
      <c r="DR20" s="176"/>
      <c r="DS20" s="176"/>
      <c r="DT20" s="176"/>
      <c r="DU20" s="176"/>
      <c r="DV20" s="176"/>
      <c r="DW20" s="176"/>
      <c r="DX20" s="176"/>
      <c r="DY20" s="176"/>
      <c r="DZ20" s="176"/>
      <c r="EA20" s="176"/>
      <c r="EB20" s="176"/>
      <c r="EC20" s="176"/>
      <c r="ED20" s="176"/>
      <c r="EE20" s="176"/>
      <c r="EF20" s="176"/>
      <c r="EG20" s="176"/>
      <c r="EH20" s="176"/>
      <c r="EI20" s="176"/>
      <c r="EJ20" s="176"/>
      <c r="EK20" s="176"/>
      <c r="EL20" s="176"/>
      <c r="EM20" s="176"/>
      <c r="EN20" s="176"/>
      <c r="EO20" s="176"/>
      <c r="EP20" s="176"/>
      <c r="EQ20" s="176"/>
      <c r="ER20" s="176"/>
      <c r="ES20" s="176"/>
      <c r="ET20" s="176"/>
      <c r="EU20" s="176"/>
      <c r="EV20" s="176"/>
      <c r="EW20" s="176"/>
      <c r="EX20" s="176"/>
      <c r="EY20" s="176"/>
      <c r="EZ20" s="176"/>
      <c r="FA20" s="176"/>
      <c r="FB20" s="176"/>
      <c r="FC20" s="176"/>
      <c r="FD20" s="176"/>
      <c r="FE20" s="176"/>
      <c r="FF20" s="176"/>
      <c r="FG20" s="176"/>
      <c r="FH20" s="176"/>
      <c r="FI20" s="176"/>
      <c r="FJ20" s="176"/>
      <c r="FK20" s="176"/>
      <c r="FL20" s="176"/>
      <c r="FM20" s="176"/>
      <c r="FN20" s="176"/>
      <c r="FO20" s="176"/>
      <c r="FP20" s="176"/>
      <c r="FQ20" s="176"/>
      <c r="FR20" s="176"/>
      <c r="FS20" s="176"/>
      <c r="FT20" s="176"/>
      <c r="FU20" s="176"/>
      <c r="FV20" s="176"/>
      <c r="FW20" s="176"/>
      <c r="FX20" s="176"/>
      <c r="FY20" s="176"/>
      <c r="FZ20" s="176"/>
      <c r="GA20" s="176"/>
      <c r="GB20" s="176"/>
      <c r="GC20" s="176"/>
      <c r="GD20" s="176"/>
      <c r="GE20" s="176"/>
      <c r="GF20" s="176"/>
      <c r="GG20" s="176"/>
      <c r="GH20" s="176"/>
      <c r="GI20" s="176"/>
      <c r="GJ20" s="176"/>
      <c r="GK20" s="176"/>
      <c r="GL20" s="176"/>
      <c r="GM20" s="176"/>
      <c r="GN20" s="176"/>
      <c r="GO20" s="176"/>
      <c r="GP20" s="176"/>
      <c r="GQ20" s="176"/>
      <c r="GR20" s="176"/>
      <c r="GS20" s="176"/>
      <c r="GT20" s="176"/>
      <c r="GU20" s="176"/>
      <c r="GV20" s="176"/>
      <c r="GW20" s="176"/>
      <c r="GX20" s="176"/>
      <c r="GY20" s="176"/>
      <c r="GZ20" s="176"/>
      <c r="HA20" s="176"/>
      <c r="HB20" s="176"/>
      <c r="HC20" s="176"/>
      <c r="HD20" s="176"/>
      <c r="HE20" s="176"/>
      <c r="HF20" s="176"/>
      <c r="HG20" s="176"/>
      <c r="HH20" s="176"/>
      <c r="HI20" s="176"/>
      <c r="HJ20" s="176"/>
      <c r="HK20" s="176"/>
      <c r="HL20" s="176"/>
      <c r="HM20" s="176"/>
      <c r="HN20" s="176"/>
      <c r="HO20" s="176"/>
      <c r="HP20" s="176"/>
      <c r="HQ20" s="176"/>
      <c r="HR20" s="176"/>
      <c r="HS20" s="176"/>
      <c r="HT20" s="176"/>
      <c r="HU20" s="176"/>
      <c r="HV20" s="176"/>
      <c r="HW20" s="176"/>
      <c r="HX20" s="176"/>
      <c r="HY20" s="176"/>
      <c r="HZ20" s="176"/>
      <c r="IA20" s="176"/>
      <c r="IB20" s="176"/>
      <c r="IC20" s="176"/>
      <c r="ID20" s="176"/>
      <c r="IE20" s="176"/>
      <c r="IF20" s="176"/>
      <c r="IG20" s="176"/>
      <c r="IH20" s="176"/>
      <c r="II20" s="176"/>
      <c r="IJ20" s="176"/>
      <c r="IK20" s="176"/>
      <c r="IL20" s="176"/>
      <c r="IM20" s="176"/>
      <c r="IN20" s="176"/>
      <c r="IO20" s="176"/>
      <c r="IP20" s="176"/>
      <c r="IQ20" s="176"/>
      <c r="IR20" s="176"/>
      <c r="IS20" s="176"/>
      <c r="IT20" s="176"/>
    </row>
    <row r="21" spans="1:254" s="71" customFormat="1" ht="20.100000000000001" customHeight="1">
      <c r="A21" s="240"/>
      <c r="B21" s="241"/>
      <c r="C21" s="77" t="s">
        <v>33</v>
      </c>
      <c r="D21" s="243"/>
      <c r="E21" s="243">
        <v>0</v>
      </c>
      <c r="F21" s="243">
        <v>0</v>
      </c>
      <c r="G21" s="243">
        <v>0</v>
      </c>
      <c r="H21" s="258"/>
      <c r="I21" s="253"/>
      <c r="J21" s="253"/>
      <c r="K21" s="253"/>
      <c r="L21" s="262"/>
      <c r="M21" s="248"/>
      <c r="N21" s="72"/>
      <c r="O21" s="164"/>
      <c r="P21" s="163"/>
      <c r="Q21" s="260"/>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6"/>
      <c r="DC21" s="176"/>
      <c r="DD21" s="176"/>
      <c r="DE21" s="176"/>
      <c r="DF21" s="176"/>
      <c r="DG21" s="176"/>
      <c r="DH21" s="176"/>
      <c r="DI21" s="176"/>
      <c r="DJ21" s="176"/>
      <c r="DK21" s="176"/>
      <c r="DL21" s="176"/>
      <c r="DM21" s="176"/>
      <c r="DN21" s="176"/>
      <c r="DO21" s="176"/>
      <c r="DP21" s="176"/>
      <c r="DQ21" s="176"/>
      <c r="DR21" s="176"/>
      <c r="DS21" s="176"/>
      <c r="DT21" s="176"/>
      <c r="DU21" s="176"/>
      <c r="DV21" s="176"/>
      <c r="DW21" s="176"/>
      <c r="DX21" s="176"/>
      <c r="DY21" s="176"/>
      <c r="DZ21" s="176"/>
      <c r="EA21" s="176"/>
      <c r="EB21" s="176"/>
      <c r="EC21" s="176"/>
      <c r="ED21" s="176"/>
      <c r="EE21" s="176"/>
      <c r="EF21" s="176"/>
      <c r="EG21" s="176"/>
      <c r="EH21" s="176"/>
      <c r="EI21" s="176"/>
      <c r="EJ21" s="176"/>
      <c r="EK21" s="176"/>
      <c r="EL21" s="176"/>
      <c r="EM21" s="176"/>
      <c r="EN21" s="176"/>
      <c r="EO21" s="176"/>
      <c r="EP21" s="176"/>
      <c r="EQ21" s="176"/>
      <c r="ER21" s="176"/>
      <c r="ES21" s="176"/>
      <c r="ET21" s="176"/>
      <c r="EU21" s="176"/>
      <c r="EV21" s="176"/>
      <c r="EW21" s="176"/>
      <c r="EX21" s="176"/>
      <c r="EY21" s="176"/>
      <c r="EZ21" s="176"/>
      <c r="FA21" s="176"/>
      <c r="FB21" s="176"/>
      <c r="FC21" s="176"/>
      <c r="FD21" s="176"/>
      <c r="FE21" s="176"/>
      <c r="FF21" s="176"/>
      <c r="FG21" s="176"/>
      <c r="FH21" s="176"/>
      <c r="FI21" s="176"/>
      <c r="FJ21" s="176"/>
      <c r="FK21" s="176"/>
      <c r="FL21" s="176"/>
      <c r="FM21" s="176"/>
      <c r="FN21" s="176"/>
      <c r="FO21" s="176"/>
      <c r="FP21" s="176"/>
      <c r="FQ21" s="176"/>
      <c r="FR21" s="176"/>
      <c r="FS21" s="176"/>
      <c r="FT21" s="176"/>
      <c r="FU21" s="176"/>
      <c r="FV21" s="176"/>
      <c r="FW21" s="176"/>
      <c r="FX21" s="176"/>
      <c r="FY21" s="176"/>
      <c r="FZ21" s="176"/>
      <c r="GA21" s="176"/>
      <c r="GB21" s="176"/>
      <c r="GC21" s="176"/>
      <c r="GD21" s="176"/>
      <c r="GE21" s="176"/>
      <c r="GF21" s="176"/>
      <c r="GG21" s="176"/>
      <c r="GH21" s="176"/>
      <c r="GI21" s="176"/>
      <c r="GJ21" s="176"/>
      <c r="GK21" s="176"/>
      <c r="GL21" s="176"/>
      <c r="GM21" s="176"/>
      <c r="GN21" s="176"/>
      <c r="GO21" s="176"/>
      <c r="GP21" s="176"/>
      <c r="GQ21" s="176"/>
      <c r="GR21" s="176"/>
      <c r="GS21" s="176"/>
      <c r="GT21" s="176"/>
      <c r="GU21" s="176"/>
      <c r="GV21" s="176"/>
      <c r="GW21" s="176"/>
      <c r="GX21" s="176"/>
      <c r="GY21" s="176"/>
      <c r="GZ21" s="176"/>
      <c r="HA21" s="176"/>
      <c r="HB21" s="176"/>
      <c r="HC21" s="176"/>
      <c r="HD21" s="176"/>
      <c r="HE21" s="176"/>
      <c r="HF21" s="176"/>
      <c r="HG21" s="176"/>
      <c r="HH21" s="176"/>
      <c r="HI21" s="176"/>
      <c r="HJ21" s="176"/>
      <c r="HK21" s="176"/>
      <c r="HL21" s="176"/>
      <c r="HM21" s="176"/>
      <c r="HN21" s="176"/>
      <c r="HO21" s="176"/>
      <c r="HP21" s="176"/>
      <c r="HQ21" s="176"/>
      <c r="HR21" s="176"/>
      <c r="HS21" s="176"/>
      <c r="HT21" s="176"/>
      <c r="HU21" s="176"/>
      <c r="HV21" s="176"/>
      <c r="HW21" s="176"/>
      <c r="HX21" s="176"/>
      <c r="HY21" s="176"/>
      <c r="HZ21" s="176"/>
      <c r="IA21" s="176"/>
      <c r="IB21" s="176"/>
      <c r="IC21" s="176"/>
      <c r="ID21" s="176"/>
      <c r="IE21" s="176"/>
      <c r="IF21" s="176"/>
      <c r="IG21" s="176"/>
      <c r="IH21" s="176"/>
      <c r="II21" s="176"/>
      <c r="IJ21" s="176"/>
      <c r="IK21" s="176"/>
      <c r="IL21" s="176"/>
      <c r="IM21" s="176"/>
      <c r="IN21" s="176"/>
      <c r="IO21" s="176"/>
      <c r="IP21" s="176"/>
      <c r="IQ21" s="176"/>
      <c r="IR21" s="176"/>
      <c r="IS21" s="176"/>
      <c r="IT21" s="176"/>
    </row>
    <row r="22" spans="1:254" s="71" customFormat="1" ht="20.100000000000001" customHeight="1">
      <c r="A22" s="240"/>
      <c r="B22" s="241"/>
      <c r="C22" s="242" t="s">
        <v>19</v>
      </c>
      <c r="D22" s="88"/>
      <c r="E22" s="88">
        <v>0</v>
      </c>
      <c r="F22" s="243">
        <v>0</v>
      </c>
      <c r="G22" s="243">
        <v>0</v>
      </c>
      <c r="H22" s="258"/>
      <c r="I22" s="243"/>
      <c r="J22" s="251"/>
      <c r="K22" s="253"/>
      <c r="L22" s="251"/>
      <c r="M22" s="261"/>
      <c r="N22" s="72"/>
      <c r="O22" s="164"/>
      <c r="P22" s="163"/>
      <c r="Q22" s="260"/>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6"/>
      <c r="DJ22" s="176"/>
      <c r="DK22" s="176"/>
      <c r="DL22" s="176"/>
      <c r="DM22" s="176"/>
      <c r="DN22" s="176"/>
      <c r="DO22" s="176"/>
      <c r="DP22" s="176"/>
      <c r="DQ22" s="176"/>
      <c r="DR22" s="176"/>
      <c r="DS22" s="176"/>
      <c r="DT22" s="176"/>
      <c r="DU22" s="176"/>
      <c r="DV22" s="176"/>
      <c r="DW22" s="176"/>
      <c r="DX22" s="176"/>
      <c r="DY22" s="176"/>
      <c r="DZ22" s="176"/>
      <c r="EA22" s="176"/>
      <c r="EB22" s="176"/>
      <c r="EC22" s="176"/>
      <c r="ED22" s="176"/>
      <c r="EE22" s="176"/>
      <c r="EF22" s="176"/>
      <c r="EG22" s="176"/>
      <c r="EH22" s="176"/>
      <c r="EI22" s="176"/>
      <c r="EJ22" s="176"/>
      <c r="EK22" s="176"/>
      <c r="EL22" s="176"/>
      <c r="EM22" s="176"/>
      <c r="EN22" s="176"/>
      <c r="EO22" s="176"/>
      <c r="EP22" s="176"/>
      <c r="EQ22" s="176"/>
      <c r="ER22" s="176"/>
      <c r="ES22" s="176"/>
      <c r="ET22" s="176"/>
      <c r="EU22" s="176"/>
      <c r="EV22" s="176"/>
      <c r="EW22" s="176"/>
      <c r="EX22" s="176"/>
      <c r="EY22" s="176"/>
      <c r="EZ22" s="176"/>
      <c r="FA22" s="176"/>
      <c r="FB22" s="176"/>
      <c r="FC22" s="176"/>
      <c r="FD22" s="176"/>
      <c r="FE22" s="176"/>
      <c r="FF22" s="176"/>
      <c r="FG22" s="176"/>
      <c r="FH22" s="176"/>
      <c r="FI22" s="176"/>
      <c r="FJ22" s="176"/>
      <c r="FK22" s="176"/>
      <c r="FL22" s="176"/>
      <c r="FM22" s="176"/>
      <c r="FN22" s="176"/>
      <c r="FO22" s="176"/>
      <c r="FP22" s="176"/>
      <c r="FQ22" s="176"/>
      <c r="FR22" s="176"/>
      <c r="FS22" s="176"/>
      <c r="FT22" s="176"/>
      <c r="FU22" s="176"/>
      <c r="FV22" s="176"/>
      <c r="FW22" s="176"/>
      <c r="FX22" s="176"/>
      <c r="FY22" s="176"/>
      <c r="FZ22" s="176"/>
      <c r="GA22" s="176"/>
      <c r="GB22" s="176"/>
      <c r="GC22" s="176"/>
      <c r="GD22" s="176"/>
      <c r="GE22" s="176"/>
      <c r="GF22" s="176"/>
      <c r="GG22" s="176"/>
      <c r="GH22" s="176"/>
      <c r="GI22" s="176"/>
      <c r="GJ22" s="176"/>
      <c r="GK22" s="176"/>
      <c r="GL22" s="176"/>
      <c r="GM22" s="176"/>
      <c r="GN22" s="176"/>
      <c r="GO22" s="176"/>
      <c r="GP22" s="176"/>
      <c r="GQ22" s="176"/>
      <c r="GR22" s="176"/>
      <c r="GS22" s="176"/>
      <c r="GT22" s="176"/>
      <c r="GU22" s="176"/>
      <c r="GV22" s="176"/>
      <c r="GW22" s="176"/>
      <c r="GX22" s="176"/>
      <c r="GY22" s="176"/>
      <c r="GZ22" s="176"/>
      <c r="HA22" s="176"/>
      <c r="HB22" s="176"/>
      <c r="HC22" s="176"/>
      <c r="HD22" s="176"/>
      <c r="HE22" s="176"/>
      <c r="HF22" s="176"/>
      <c r="HG22" s="176"/>
      <c r="HH22" s="176"/>
      <c r="HI22" s="176"/>
      <c r="HJ22" s="176"/>
      <c r="HK22" s="176"/>
      <c r="HL22" s="176"/>
      <c r="HM22" s="176"/>
      <c r="HN22" s="176"/>
      <c r="HO22" s="176"/>
      <c r="HP22" s="176"/>
      <c r="HQ22" s="176"/>
      <c r="HR22" s="176"/>
      <c r="HS22" s="176"/>
      <c r="HT22" s="176"/>
      <c r="HU22" s="176"/>
      <c r="HV22" s="176"/>
      <c r="HW22" s="176"/>
      <c r="HX22" s="176"/>
      <c r="HY22" s="176"/>
      <c r="HZ22" s="176"/>
      <c r="IA22" s="176"/>
      <c r="IB22" s="176"/>
      <c r="IC22" s="176"/>
      <c r="ID22" s="176"/>
      <c r="IE22" s="176"/>
      <c r="IF22" s="176"/>
      <c r="IG22" s="176"/>
      <c r="IH22" s="176"/>
      <c r="II22" s="176"/>
      <c r="IJ22" s="176"/>
      <c r="IK22" s="176"/>
      <c r="IL22" s="176"/>
      <c r="IM22" s="176"/>
      <c r="IN22" s="176"/>
      <c r="IO22" s="176"/>
      <c r="IP22" s="176"/>
      <c r="IQ22" s="176"/>
      <c r="IR22" s="176"/>
      <c r="IS22" s="176"/>
      <c r="IT22" s="176"/>
    </row>
    <row r="23" spans="1:254" s="71" customFormat="1" ht="20.100000000000001" customHeight="1">
      <c r="A23" s="240"/>
      <c r="B23" s="241"/>
      <c r="C23" s="390" t="s">
        <v>1972</v>
      </c>
      <c r="D23" s="243"/>
      <c r="E23" s="243">
        <v>2140.6</v>
      </c>
      <c r="F23" s="243">
        <v>0</v>
      </c>
      <c r="G23" s="243">
        <v>0</v>
      </c>
      <c r="H23" s="258"/>
      <c r="I23" s="243"/>
      <c r="J23" s="243"/>
      <c r="K23" s="255"/>
      <c r="L23" s="243"/>
      <c r="M23" s="261"/>
      <c r="N23" s="68"/>
      <c r="O23" s="164"/>
      <c r="P23" s="163"/>
      <c r="Q23" s="260"/>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c r="DH23" s="176"/>
      <c r="DI23" s="176"/>
      <c r="DJ23" s="176"/>
      <c r="DK23" s="176"/>
      <c r="DL23" s="176"/>
      <c r="DM23" s="176"/>
      <c r="DN23" s="176"/>
      <c r="DO23" s="176"/>
      <c r="DP23" s="176"/>
      <c r="DQ23" s="176"/>
      <c r="DR23" s="176"/>
      <c r="DS23" s="176"/>
      <c r="DT23" s="176"/>
      <c r="DU23" s="176"/>
      <c r="DV23" s="176"/>
      <c r="DW23" s="176"/>
      <c r="DX23" s="176"/>
      <c r="DY23" s="176"/>
      <c r="DZ23" s="176"/>
      <c r="EA23" s="176"/>
      <c r="EB23" s="176"/>
      <c r="EC23" s="176"/>
      <c r="ED23" s="176"/>
      <c r="EE23" s="176"/>
      <c r="EF23" s="176"/>
      <c r="EG23" s="176"/>
      <c r="EH23" s="176"/>
      <c r="EI23" s="176"/>
      <c r="EJ23" s="176"/>
      <c r="EK23" s="176"/>
      <c r="EL23" s="176"/>
      <c r="EM23" s="176"/>
      <c r="EN23" s="176"/>
      <c r="EO23" s="176"/>
      <c r="EP23" s="176"/>
      <c r="EQ23" s="176"/>
      <c r="ER23" s="176"/>
      <c r="ES23" s="176"/>
      <c r="ET23" s="176"/>
      <c r="EU23" s="176"/>
      <c r="EV23" s="176"/>
      <c r="EW23" s="176"/>
      <c r="EX23" s="176"/>
      <c r="EY23" s="176"/>
      <c r="EZ23" s="176"/>
      <c r="FA23" s="176"/>
      <c r="FB23" s="176"/>
      <c r="FC23" s="176"/>
      <c r="FD23" s="176"/>
      <c r="FE23" s="176"/>
      <c r="FF23" s="176"/>
      <c r="FG23" s="176"/>
      <c r="FH23" s="176"/>
      <c r="FI23" s="176"/>
      <c r="FJ23" s="176"/>
      <c r="FK23" s="176"/>
      <c r="FL23" s="176"/>
      <c r="FM23" s="176"/>
      <c r="FN23" s="176"/>
      <c r="FO23" s="176"/>
      <c r="FP23" s="176"/>
      <c r="FQ23" s="176"/>
      <c r="FR23" s="176"/>
      <c r="FS23" s="176"/>
      <c r="FT23" s="176"/>
      <c r="FU23" s="176"/>
      <c r="FV23" s="176"/>
      <c r="FW23" s="176"/>
      <c r="FX23" s="176"/>
      <c r="FY23" s="176"/>
      <c r="FZ23" s="176"/>
      <c r="GA23" s="176"/>
      <c r="GB23" s="176"/>
      <c r="GC23" s="176"/>
      <c r="GD23" s="176"/>
      <c r="GE23" s="176"/>
      <c r="GF23" s="176"/>
      <c r="GG23" s="176"/>
      <c r="GH23" s="176"/>
      <c r="GI23" s="176"/>
      <c r="GJ23" s="176"/>
      <c r="GK23" s="176"/>
      <c r="GL23" s="176"/>
      <c r="GM23" s="176"/>
      <c r="GN23" s="176"/>
      <c r="GO23" s="176"/>
      <c r="GP23" s="176"/>
      <c r="GQ23" s="176"/>
      <c r="GR23" s="176"/>
      <c r="GS23" s="176"/>
      <c r="GT23" s="176"/>
      <c r="GU23" s="176"/>
      <c r="GV23" s="176"/>
      <c r="GW23" s="176"/>
      <c r="GX23" s="176"/>
      <c r="GY23" s="176"/>
      <c r="GZ23" s="176"/>
      <c r="HA23" s="176"/>
      <c r="HB23" s="176"/>
      <c r="HC23" s="176"/>
      <c r="HD23" s="176"/>
      <c r="HE23" s="176"/>
      <c r="HF23" s="176"/>
      <c r="HG23" s="176"/>
      <c r="HH23" s="176"/>
      <c r="HI23" s="176"/>
      <c r="HJ23" s="176"/>
      <c r="HK23" s="176"/>
      <c r="HL23" s="176"/>
      <c r="HM23" s="176"/>
      <c r="HN23" s="176"/>
      <c r="HO23" s="176"/>
      <c r="HP23" s="176"/>
      <c r="HQ23" s="176"/>
      <c r="HR23" s="176"/>
      <c r="HS23" s="176"/>
      <c r="HT23" s="176"/>
      <c r="HU23" s="176"/>
      <c r="HV23" s="176"/>
      <c r="HW23" s="176"/>
      <c r="HX23" s="176"/>
      <c r="HY23" s="176"/>
      <c r="HZ23" s="176"/>
      <c r="IA23" s="176"/>
      <c r="IB23" s="176"/>
      <c r="IC23" s="176"/>
      <c r="ID23" s="176"/>
      <c r="IE23" s="176"/>
      <c r="IF23" s="176"/>
      <c r="IG23" s="176"/>
      <c r="IH23" s="176"/>
      <c r="II23" s="176"/>
      <c r="IJ23" s="176"/>
      <c r="IK23" s="176"/>
      <c r="IL23" s="176"/>
      <c r="IM23" s="176"/>
      <c r="IN23" s="176"/>
      <c r="IO23" s="176"/>
      <c r="IP23" s="176"/>
      <c r="IQ23" s="176"/>
      <c r="IR23" s="176"/>
      <c r="IS23" s="176"/>
      <c r="IT23" s="176"/>
    </row>
    <row r="24" spans="1:254" s="71" customFormat="1" ht="20.100000000000001" customHeight="1">
      <c r="A24" s="240"/>
      <c r="B24" s="241"/>
      <c r="C24" s="391" t="s">
        <v>1973</v>
      </c>
      <c r="D24" s="88"/>
      <c r="E24" s="88">
        <v>425.05</v>
      </c>
      <c r="F24" s="243">
        <v>0</v>
      </c>
      <c r="G24" s="243">
        <v>0</v>
      </c>
      <c r="H24" s="258"/>
      <c r="I24" s="243"/>
      <c r="J24" s="243"/>
      <c r="K24" s="255"/>
      <c r="L24" s="243"/>
      <c r="M24" s="44"/>
      <c r="N24" s="64"/>
      <c r="O24" s="163"/>
      <c r="P24" s="163"/>
      <c r="Q24" s="260"/>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6"/>
      <c r="CV24" s="176"/>
      <c r="CW24" s="176"/>
      <c r="CX24" s="176"/>
      <c r="CY24" s="176"/>
      <c r="CZ24" s="176"/>
      <c r="DA24" s="176"/>
      <c r="DB24" s="176"/>
      <c r="DC24" s="176"/>
      <c r="DD24" s="176"/>
      <c r="DE24" s="176"/>
      <c r="DF24" s="176"/>
      <c r="DG24" s="176"/>
      <c r="DH24" s="176"/>
      <c r="DI24" s="176"/>
      <c r="DJ24" s="176"/>
      <c r="DK24" s="176"/>
      <c r="DL24" s="176"/>
      <c r="DM24" s="176"/>
      <c r="DN24" s="176"/>
      <c r="DO24" s="176"/>
      <c r="DP24" s="176"/>
      <c r="DQ24" s="176"/>
      <c r="DR24" s="176"/>
      <c r="DS24" s="176"/>
      <c r="DT24" s="176"/>
      <c r="DU24" s="176"/>
      <c r="DV24" s="176"/>
      <c r="DW24" s="176"/>
      <c r="DX24" s="176"/>
      <c r="DY24" s="176"/>
      <c r="DZ24" s="176"/>
      <c r="EA24" s="176"/>
      <c r="EB24" s="176"/>
      <c r="EC24" s="176"/>
      <c r="ED24" s="176"/>
      <c r="EE24" s="176"/>
      <c r="EF24" s="176"/>
      <c r="EG24" s="176"/>
      <c r="EH24" s="176"/>
      <c r="EI24" s="176"/>
      <c r="EJ24" s="176"/>
      <c r="EK24" s="176"/>
      <c r="EL24" s="176"/>
      <c r="EM24" s="176"/>
      <c r="EN24" s="176"/>
      <c r="EO24" s="176"/>
      <c r="EP24" s="176"/>
      <c r="EQ24" s="176"/>
      <c r="ER24" s="176"/>
      <c r="ES24" s="176"/>
      <c r="ET24" s="176"/>
      <c r="EU24" s="176"/>
      <c r="EV24" s="176"/>
      <c r="EW24" s="176"/>
      <c r="EX24" s="176"/>
      <c r="EY24" s="176"/>
      <c r="EZ24" s="176"/>
      <c r="FA24" s="176"/>
      <c r="FB24" s="176"/>
      <c r="FC24" s="176"/>
      <c r="FD24" s="176"/>
      <c r="FE24" s="176"/>
      <c r="FF24" s="176"/>
      <c r="FG24" s="176"/>
      <c r="FH24" s="176"/>
      <c r="FI24" s="176"/>
      <c r="FJ24" s="176"/>
      <c r="FK24" s="176"/>
      <c r="FL24" s="176"/>
      <c r="FM24" s="176"/>
      <c r="FN24" s="176"/>
      <c r="FO24" s="176"/>
      <c r="FP24" s="176"/>
      <c r="FQ24" s="176"/>
      <c r="FR24" s="176"/>
      <c r="FS24" s="176"/>
      <c r="FT24" s="176"/>
      <c r="FU24" s="176"/>
      <c r="FV24" s="176"/>
      <c r="FW24" s="176"/>
      <c r="FX24" s="176"/>
      <c r="FY24" s="176"/>
      <c r="FZ24" s="176"/>
      <c r="GA24" s="176"/>
      <c r="GB24" s="176"/>
      <c r="GC24" s="176"/>
      <c r="GD24" s="176"/>
      <c r="GE24" s="176"/>
      <c r="GF24" s="176"/>
      <c r="GG24" s="176"/>
      <c r="GH24" s="176"/>
      <c r="GI24" s="176"/>
      <c r="GJ24" s="176"/>
      <c r="GK24" s="176"/>
      <c r="GL24" s="176"/>
      <c r="GM24" s="176"/>
      <c r="GN24" s="176"/>
      <c r="GO24" s="176"/>
      <c r="GP24" s="176"/>
      <c r="GQ24" s="176"/>
      <c r="GR24" s="176"/>
      <c r="GS24" s="176"/>
      <c r="GT24" s="176"/>
      <c r="GU24" s="176"/>
      <c r="GV24" s="176"/>
      <c r="GW24" s="176"/>
      <c r="GX24" s="176"/>
      <c r="GY24" s="176"/>
      <c r="GZ24" s="176"/>
      <c r="HA24" s="176"/>
      <c r="HB24" s="176"/>
      <c r="HC24" s="176"/>
      <c r="HD24" s="176"/>
      <c r="HE24" s="176"/>
      <c r="HF24" s="176"/>
      <c r="HG24" s="176"/>
      <c r="HH24" s="176"/>
      <c r="HI24" s="176"/>
      <c r="HJ24" s="176"/>
      <c r="HK24" s="176"/>
      <c r="HL24" s="176"/>
      <c r="HM24" s="176"/>
      <c r="HN24" s="176"/>
      <c r="HO24" s="176"/>
      <c r="HP24" s="176"/>
      <c r="HQ24" s="176"/>
      <c r="HR24" s="176"/>
      <c r="HS24" s="176"/>
      <c r="HT24" s="176"/>
      <c r="HU24" s="176"/>
      <c r="HV24" s="176"/>
      <c r="HW24" s="176"/>
      <c r="HX24" s="176"/>
      <c r="HY24" s="176"/>
      <c r="HZ24" s="176"/>
      <c r="IA24" s="176"/>
      <c r="IB24" s="176"/>
      <c r="IC24" s="176"/>
      <c r="ID24" s="176"/>
      <c r="IE24" s="176"/>
      <c r="IF24" s="176"/>
      <c r="IG24" s="176"/>
      <c r="IH24" s="176"/>
      <c r="II24" s="176"/>
      <c r="IJ24" s="176"/>
      <c r="IK24" s="176"/>
      <c r="IL24" s="176"/>
      <c r="IM24" s="176"/>
      <c r="IN24" s="176"/>
      <c r="IO24" s="176"/>
      <c r="IP24" s="176"/>
      <c r="IQ24" s="176"/>
      <c r="IR24" s="176"/>
      <c r="IS24" s="176"/>
      <c r="IT24" s="176"/>
    </row>
    <row r="25" spans="1:254" s="71" customFormat="1" ht="20.100000000000001" customHeight="1">
      <c r="A25" s="240"/>
      <c r="B25" s="241"/>
      <c r="C25" s="77" t="s">
        <v>380</v>
      </c>
      <c r="D25" s="88"/>
      <c r="E25" s="88">
        <v>0</v>
      </c>
      <c r="F25" s="243">
        <v>0</v>
      </c>
      <c r="G25" s="243">
        <v>0</v>
      </c>
      <c r="H25" s="258"/>
      <c r="I25" s="243"/>
      <c r="J25" s="243"/>
      <c r="K25" s="255"/>
      <c r="L25" s="243"/>
      <c r="M25" s="44"/>
      <c r="N25" s="163"/>
      <c r="O25" s="163"/>
      <c r="P25" s="163"/>
      <c r="Q25" s="260"/>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176"/>
      <c r="CO25" s="176"/>
      <c r="CP25" s="176"/>
      <c r="CQ25" s="176"/>
      <c r="CR25" s="176"/>
      <c r="CS25" s="176"/>
      <c r="CT25" s="176"/>
      <c r="CU25" s="176"/>
      <c r="CV25" s="176"/>
      <c r="CW25" s="176"/>
      <c r="CX25" s="176"/>
      <c r="CY25" s="176"/>
      <c r="CZ25" s="176"/>
      <c r="DA25" s="176"/>
      <c r="DB25" s="176"/>
      <c r="DC25" s="176"/>
      <c r="DD25" s="176"/>
      <c r="DE25" s="176"/>
      <c r="DF25" s="176"/>
      <c r="DG25" s="176"/>
      <c r="DH25" s="176"/>
      <c r="DI25" s="176"/>
      <c r="DJ25" s="176"/>
      <c r="DK25" s="176"/>
      <c r="DL25" s="176"/>
      <c r="DM25" s="176"/>
      <c r="DN25" s="176"/>
      <c r="DO25" s="176"/>
      <c r="DP25" s="176"/>
      <c r="DQ25" s="176"/>
      <c r="DR25" s="176"/>
      <c r="DS25" s="176"/>
      <c r="DT25" s="176"/>
      <c r="DU25" s="176"/>
      <c r="DV25" s="176"/>
      <c r="DW25" s="176"/>
      <c r="DX25" s="176"/>
      <c r="DY25" s="176"/>
      <c r="DZ25" s="176"/>
      <c r="EA25" s="176"/>
      <c r="EB25" s="176"/>
      <c r="EC25" s="176"/>
      <c r="ED25" s="176"/>
      <c r="EE25" s="176"/>
      <c r="EF25" s="176"/>
      <c r="EG25" s="176"/>
      <c r="EH25" s="176"/>
      <c r="EI25" s="176"/>
      <c r="EJ25" s="176"/>
      <c r="EK25" s="176"/>
      <c r="EL25" s="176"/>
      <c r="EM25" s="176"/>
      <c r="EN25" s="176"/>
      <c r="EO25" s="176"/>
      <c r="EP25" s="176"/>
      <c r="EQ25" s="176"/>
      <c r="ER25" s="176"/>
      <c r="ES25" s="176"/>
      <c r="ET25" s="176"/>
      <c r="EU25" s="176"/>
      <c r="EV25" s="176"/>
      <c r="EW25" s="176"/>
      <c r="EX25" s="176"/>
      <c r="EY25" s="176"/>
      <c r="EZ25" s="176"/>
      <c r="FA25" s="176"/>
      <c r="FB25" s="176"/>
      <c r="FC25" s="176"/>
      <c r="FD25" s="176"/>
      <c r="FE25" s="176"/>
      <c r="FF25" s="176"/>
      <c r="FG25" s="176"/>
      <c r="FH25" s="176"/>
      <c r="FI25" s="176"/>
      <c r="FJ25" s="176"/>
      <c r="FK25" s="176"/>
      <c r="FL25" s="176"/>
      <c r="FM25" s="176"/>
      <c r="FN25" s="176"/>
      <c r="FO25" s="176"/>
      <c r="FP25" s="176"/>
      <c r="FQ25" s="176"/>
      <c r="FR25" s="176"/>
      <c r="FS25" s="176"/>
      <c r="FT25" s="176"/>
      <c r="FU25" s="176"/>
      <c r="FV25" s="176"/>
      <c r="FW25" s="176"/>
      <c r="FX25" s="176"/>
      <c r="FY25" s="176"/>
      <c r="FZ25" s="176"/>
      <c r="GA25" s="176"/>
      <c r="GB25" s="176"/>
      <c r="GC25" s="176"/>
      <c r="GD25" s="176"/>
      <c r="GE25" s="176"/>
      <c r="GF25" s="176"/>
      <c r="GG25" s="176"/>
      <c r="GH25" s="176"/>
      <c r="GI25" s="176"/>
      <c r="GJ25" s="176"/>
      <c r="GK25" s="176"/>
      <c r="GL25" s="176"/>
      <c r="GM25" s="176"/>
      <c r="GN25" s="176"/>
      <c r="GO25" s="176"/>
      <c r="GP25" s="176"/>
      <c r="GQ25" s="176"/>
      <c r="GR25" s="176"/>
      <c r="GS25" s="176"/>
      <c r="GT25" s="176"/>
      <c r="GU25" s="176"/>
      <c r="GV25" s="176"/>
      <c r="GW25" s="176"/>
      <c r="GX25" s="176"/>
      <c r="GY25" s="176"/>
      <c r="GZ25" s="176"/>
      <c r="HA25" s="176"/>
      <c r="HB25" s="176"/>
      <c r="HC25" s="176"/>
      <c r="HD25" s="176"/>
      <c r="HE25" s="176"/>
      <c r="HF25" s="176"/>
      <c r="HG25" s="176"/>
      <c r="HH25" s="176"/>
      <c r="HI25" s="176"/>
      <c r="HJ25" s="176"/>
      <c r="HK25" s="176"/>
      <c r="HL25" s="176"/>
      <c r="HM25" s="176"/>
      <c r="HN25" s="176"/>
      <c r="HO25" s="176"/>
      <c r="HP25" s="176"/>
      <c r="HQ25" s="176"/>
      <c r="HR25" s="176"/>
      <c r="HS25" s="176"/>
      <c r="HT25" s="176"/>
      <c r="HU25" s="176"/>
      <c r="HV25" s="176"/>
      <c r="HW25" s="176"/>
      <c r="HX25" s="176"/>
      <c r="HY25" s="176"/>
      <c r="HZ25" s="176"/>
      <c r="IA25" s="176"/>
      <c r="IB25" s="176"/>
      <c r="IC25" s="176"/>
      <c r="ID25" s="176"/>
      <c r="IE25" s="176"/>
      <c r="IF25" s="176"/>
      <c r="IG25" s="176"/>
      <c r="IH25" s="176"/>
      <c r="II25" s="176"/>
      <c r="IJ25" s="176"/>
      <c r="IK25" s="176"/>
      <c r="IL25" s="176"/>
      <c r="IM25" s="176"/>
      <c r="IN25" s="176"/>
      <c r="IO25" s="176"/>
      <c r="IP25" s="176"/>
      <c r="IQ25" s="176"/>
      <c r="IR25" s="176"/>
      <c r="IS25" s="176"/>
      <c r="IT25" s="176"/>
    </row>
    <row r="26" spans="1:254" s="71" customFormat="1" ht="20.25" customHeight="1">
      <c r="A26" s="240"/>
      <c r="B26" s="241"/>
      <c r="C26" s="390" t="s">
        <v>1974</v>
      </c>
      <c r="D26" s="88"/>
      <c r="E26" s="88">
        <v>104.8</v>
      </c>
      <c r="F26" s="243">
        <v>0</v>
      </c>
      <c r="G26" s="243">
        <v>0</v>
      </c>
      <c r="H26" s="258"/>
      <c r="I26" s="245"/>
      <c r="J26" s="245"/>
      <c r="K26" s="247"/>
      <c r="L26" s="243"/>
      <c r="M26" s="44"/>
      <c r="N26" s="163"/>
      <c r="O26" s="163"/>
      <c r="P26" s="163"/>
      <c r="Q26" s="260"/>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6"/>
      <c r="CP26" s="176"/>
      <c r="CQ26" s="176"/>
      <c r="CR26" s="176"/>
      <c r="CS26" s="176"/>
      <c r="CT26" s="176"/>
      <c r="CU26" s="176"/>
      <c r="CV26" s="176"/>
      <c r="CW26" s="176"/>
      <c r="CX26" s="176"/>
      <c r="CY26" s="176"/>
      <c r="CZ26" s="176"/>
      <c r="DA26" s="176"/>
      <c r="DB26" s="176"/>
      <c r="DC26" s="176"/>
      <c r="DD26" s="176"/>
      <c r="DE26" s="176"/>
      <c r="DF26" s="176"/>
      <c r="DG26" s="176"/>
      <c r="DH26" s="176"/>
      <c r="DI26" s="176"/>
      <c r="DJ26" s="176"/>
      <c r="DK26" s="176"/>
      <c r="DL26" s="176"/>
      <c r="DM26" s="176"/>
      <c r="DN26" s="176"/>
      <c r="DO26" s="176"/>
      <c r="DP26" s="176"/>
      <c r="DQ26" s="176"/>
      <c r="DR26" s="176"/>
      <c r="DS26" s="176"/>
      <c r="DT26" s="176"/>
      <c r="DU26" s="176"/>
      <c r="DV26" s="176"/>
      <c r="DW26" s="176"/>
      <c r="DX26" s="176"/>
      <c r="DY26" s="176"/>
      <c r="DZ26" s="176"/>
      <c r="EA26" s="176"/>
      <c r="EB26" s="176"/>
      <c r="EC26" s="176"/>
      <c r="ED26" s="176"/>
      <c r="EE26" s="176"/>
      <c r="EF26" s="176"/>
      <c r="EG26" s="176"/>
      <c r="EH26" s="176"/>
      <c r="EI26" s="176"/>
      <c r="EJ26" s="176"/>
      <c r="EK26" s="176"/>
      <c r="EL26" s="176"/>
      <c r="EM26" s="176"/>
      <c r="EN26" s="176"/>
      <c r="EO26" s="176"/>
      <c r="EP26" s="176"/>
      <c r="EQ26" s="176"/>
      <c r="ER26" s="176"/>
      <c r="ES26" s="176"/>
      <c r="ET26" s="176"/>
      <c r="EU26" s="176"/>
      <c r="EV26" s="176"/>
      <c r="EW26" s="176"/>
      <c r="EX26" s="176"/>
      <c r="EY26" s="176"/>
      <c r="EZ26" s="176"/>
      <c r="FA26" s="176"/>
      <c r="FB26" s="176"/>
      <c r="FC26" s="176"/>
      <c r="FD26" s="176"/>
      <c r="FE26" s="176"/>
      <c r="FF26" s="176"/>
      <c r="FG26" s="176"/>
      <c r="FH26" s="176"/>
      <c r="FI26" s="176"/>
      <c r="FJ26" s="176"/>
      <c r="FK26" s="176"/>
      <c r="FL26" s="176"/>
      <c r="FM26" s="176"/>
      <c r="FN26" s="176"/>
      <c r="FO26" s="176"/>
      <c r="FP26" s="176"/>
      <c r="FQ26" s="176"/>
      <c r="FR26" s="176"/>
      <c r="FS26" s="176"/>
      <c r="FT26" s="176"/>
      <c r="FU26" s="176"/>
      <c r="FV26" s="176"/>
      <c r="FW26" s="176"/>
      <c r="FX26" s="176"/>
      <c r="FY26" s="176"/>
      <c r="FZ26" s="176"/>
      <c r="GA26" s="176"/>
      <c r="GB26" s="176"/>
      <c r="GC26" s="176"/>
      <c r="GD26" s="176"/>
      <c r="GE26" s="176"/>
      <c r="GF26" s="176"/>
      <c r="GG26" s="176"/>
      <c r="GH26" s="176"/>
      <c r="GI26" s="176"/>
      <c r="GJ26" s="176"/>
      <c r="GK26" s="176"/>
      <c r="GL26" s="176"/>
      <c r="GM26" s="176"/>
      <c r="GN26" s="176"/>
      <c r="GO26" s="176"/>
      <c r="GP26" s="176"/>
      <c r="GQ26" s="176"/>
      <c r="GR26" s="176"/>
      <c r="GS26" s="176"/>
      <c r="GT26" s="176"/>
      <c r="GU26" s="176"/>
      <c r="GV26" s="176"/>
      <c r="GW26" s="176"/>
      <c r="GX26" s="176"/>
      <c r="GY26" s="176"/>
      <c r="GZ26" s="176"/>
      <c r="HA26" s="176"/>
      <c r="HB26" s="176"/>
      <c r="HC26" s="176"/>
      <c r="HD26" s="176"/>
      <c r="HE26" s="176"/>
      <c r="HF26" s="176"/>
      <c r="HG26" s="176"/>
      <c r="HH26" s="176"/>
      <c r="HI26" s="176"/>
      <c r="HJ26" s="176"/>
      <c r="HK26" s="176"/>
      <c r="HL26" s="176"/>
      <c r="HM26" s="176"/>
      <c r="HN26" s="176"/>
      <c r="HO26" s="176"/>
      <c r="HP26" s="176"/>
      <c r="HQ26" s="176"/>
      <c r="HR26" s="176"/>
      <c r="HS26" s="176"/>
      <c r="HT26" s="176"/>
      <c r="HU26" s="176"/>
      <c r="HV26" s="176"/>
      <c r="HW26" s="176"/>
      <c r="HX26" s="176"/>
      <c r="HY26" s="176"/>
      <c r="HZ26" s="176"/>
      <c r="IA26" s="176"/>
      <c r="IB26" s="176"/>
      <c r="IC26" s="176"/>
      <c r="ID26" s="176"/>
      <c r="IE26" s="176"/>
      <c r="IF26" s="176"/>
      <c r="IG26" s="176"/>
      <c r="IH26" s="176"/>
      <c r="II26" s="176"/>
      <c r="IJ26" s="176"/>
      <c r="IK26" s="176"/>
      <c r="IL26" s="176"/>
      <c r="IM26" s="176"/>
      <c r="IN26" s="176"/>
      <c r="IO26" s="176"/>
      <c r="IP26" s="176"/>
      <c r="IQ26" s="176"/>
      <c r="IR26" s="176"/>
      <c r="IS26" s="176"/>
      <c r="IT26" s="176"/>
    </row>
    <row r="27" spans="1:254" s="71" customFormat="1" ht="20.100000000000001" customHeight="1">
      <c r="A27" s="240"/>
      <c r="B27" s="241"/>
      <c r="C27" s="77" t="s">
        <v>121</v>
      </c>
      <c r="D27" s="88"/>
      <c r="E27" s="88">
        <v>0</v>
      </c>
      <c r="F27" s="243">
        <v>0</v>
      </c>
      <c r="G27" s="243">
        <v>0</v>
      </c>
      <c r="H27" s="258"/>
      <c r="I27" s="245"/>
      <c r="J27" s="245"/>
      <c r="K27" s="247"/>
      <c r="L27" s="245"/>
      <c r="M27" s="44"/>
      <c r="N27" s="45"/>
      <c r="O27" s="45"/>
      <c r="P27" s="45"/>
      <c r="Q27" s="259"/>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6"/>
      <c r="CP27" s="176"/>
      <c r="CQ27" s="176"/>
      <c r="CR27" s="176"/>
      <c r="CS27" s="176"/>
      <c r="CT27" s="176"/>
      <c r="CU27" s="176"/>
      <c r="CV27" s="176"/>
      <c r="CW27" s="176"/>
      <c r="CX27" s="176"/>
      <c r="CY27" s="176"/>
      <c r="CZ27" s="176"/>
      <c r="DA27" s="176"/>
      <c r="DB27" s="176"/>
      <c r="DC27" s="176"/>
      <c r="DD27" s="176"/>
      <c r="DE27" s="176"/>
      <c r="DF27" s="176"/>
      <c r="DG27" s="176"/>
      <c r="DH27" s="176"/>
      <c r="DI27" s="176"/>
      <c r="DJ27" s="176"/>
      <c r="DK27" s="176"/>
      <c r="DL27" s="176"/>
      <c r="DM27" s="176"/>
      <c r="DN27" s="176"/>
      <c r="DO27" s="176"/>
      <c r="DP27" s="176"/>
      <c r="DQ27" s="176"/>
      <c r="DR27" s="176"/>
      <c r="DS27" s="176"/>
      <c r="DT27" s="176"/>
      <c r="DU27" s="176"/>
      <c r="DV27" s="176"/>
      <c r="DW27" s="176"/>
      <c r="DX27" s="176"/>
      <c r="DY27" s="176"/>
      <c r="DZ27" s="176"/>
      <c r="EA27" s="176"/>
      <c r="EB27" s="176"/>
      <c r="EC27" s="176"/>
      <c r="ED27" s="176"/>
      <c r="EE27" s="176"/>
      <c r="EF27" s="176"/>
      <c r="EG27" s="176"/>
      <c r="EH27" s="176"/>
      <c r="EI27" s="176"/>
      <c r="EJ27" s="176"/>
      <c r="EK27" s="176"/>
      <c r="EL27" s="176"/>
      <c r="EM27" s="176"/>
      <c r="EN27" s="176"/>
      <c r="EO27" s="176"/>
      <c r="EP27" s="176"/>
      <c r="EQ27" s="176"/>
      <c r="ER27" s="176"/>
      <c r="ES27" s="176"/>
      <c r="ET27" s="176"/>
      <c r="EU27" s="176"/>
      <c r="EV27" s="176"/>
      <c r="EW27" s="176"/>
      <c r="EX27" s="176"/>
      <c r="EY27" s="176"/>
      <c r="EZ27" s="176"/>
      <c r="FA27" s="176"/>
      <c r="FB27" s="176"/>
      <c r="FC27" s="176"/>
      <c r="FD27" s="176"/>
      <c r="FE27" s="176"/>
      <c r="FF27" s="176"/>
      <c r="FG27" s="176"/>
      <c r="FH27" s="176"/>
      <c r="FI27" s="176"/>
      <c r="FJ27" s="176"/>
      <c r="FK27" s="176"/>
      <c r="FL27" s="176"/>
      <c r="FM27" s="176"/>
      <c r="FN27" s="176"/>
      <c r="FO27" s="176"/>
      <c r="FP27" s="176"/>
      <c r="FQ27" s="176"/>
      <c r="FR27" s="176"/>
      <c r="FS27" s="176"/>
      <c r="FT27" s="176"/>
      <c r="FU27" s="176"/>
      <c r="FV27" s="176"/>
      <c r="FW27" s="176"/>
      <c r="FX27" s="176"/>
      <c r="FY27" s="176"/>
      <c r="FZ27" s="176"/>
      <c r="GA27" s="176"/>
      <c r="GB27" s="176"/>
      <c r="GC27" s="176"/>
      <c r="GD27" s="176"/>
      <c r="GE27" s="176"/>
      <c r="GF27" s="176"/>
      <c r="GG27" s="176"/>
      <c r="GH27" s="176"/>
      <c r="GI27" s="176"/>
      <c r="GJ27" s="176"/>
      <c r="GK27" s="176"/>
      <c r="GL27" s="176"/>
      <c r="GM27" s="176"/>
      <c r="GN27" s="176"/>
      <c r="GO27" s="176"/>
      <c r="GP27" s="176"/>
      <c r="GQ27" s="176"/>
      <c r="GR27" s="176"/>
      <c r="GS27" s="176"/>
      <c r="GT27" s="176"/>
      <c r="GU27" s="176"/>
      <c r="GV27" s="176"/>
      <c r="GW27" s="176"/>
      <c r="GX27" s="176"/>
      <c r="GY27" s="176"/>
      <c r="GZ27" s="176"/>
      <c r="HA27" s="176"/>
      <c r="HB27" s="176"/>
      <c r="HC27" s="176"/>
      <c r="HD27" s="176"/>
      <c r="HE27" s="176"/>
      <c r="HF27" s="176"/>
      <c r="HG27" s="176"/>
      <c r="HH27" s="176"/>
      <c r="HI27" s="176"/>
      <c r="HJ27" s="176"/>
      <c r="HK27" s="176"/>
      <c r="HL27" s="176"/>
      <c r="HM27" s="176"/>
      <c r="HN27" s="176"/>
      <c r="HO27" s="176"/>
      <c r="HP27" s="176"/>
      <c r="HQ27" s="176"/>
      <c r="HR27" s="176"/>
      <c r="HS27" s="176"/>
      <c r="HT27" s="176"/>
      <c r="HU27" s="176"/>
      <c r="HV27" s="176"/>
      <c r="HW27" s="176"/>
      <c r="HX27" s="176"/>
      <c r="HY27" s="176"/>
      <c r="HZ27" s="176"/>
      <c r="IA27" s="176"/>
      <c r="IB27" s="176"/>
      <c r="IC27" s="176"/>
      <c r="ID27" s="176"/>
      <c r="IE27" s="176"/>
      <c r="IF27" s="176"/>
      <c r="IG27" s="176"/>
      <c r="IH27" s="176"/>
      <c r="II27" s="176"/>
      <c r="IJ27" s="176"/>
      <c r="IK27" s="176"/>
      <c r="IL27" s="176"/>
      <c r="IM27" s="176"/>
      <c r="IN27" s="176"/>
      <c r="IO27" s="176"/>
      <c r="IP27" s="176"/>
      <c r="IQ27" s="176"/>
      <c r="IR27" s="176"/>
      <c r="IS27" s="176"/>
      <c r="IT27" s="176"/>
    </row>
    <row r="28" spans="1:254" s="71" customFormat="1" ht="20.100000000000001" customHeight="1">
      <c r="A28" s="250" t="s">
        <v>97</v>
      </c>
      <c r="B28" s="243">
        <v>19551.060000000001</v>
      </c>
      <c r="C28" s="244" t="s">
        <v>89</v>
      </c>
      <c r="D28" s="243"/>
      <c r="E28" s="243">
        <f>SUM(E8:E27)</f>
        <v>19551.059999999998</v>
      </c>
      <c r="F28" s="243">
        <v>0</v>
      </c>
      <c r="G28" s="243">
        <v>0</v>
      </c>
      <c r="H28" s="244" t="s">
        <v>89</v>
      </c>
      <c r="I28" s="255">
        <f>I12+I8</f>
        <v>19551.059999999998</v>
      </c>
      <c r="J28" s="243">
        <f>J12+J8</f>
        <v>19551.059999999998</v>
      </c>
      <c r="K28" s="267">
        <v>0</v>
      </c>
      <c r="L28" s="267">
        <v>0</v>
      </c>
      <c r="M28" s="248" t="s">
        <v>89</v>
      </c>
      <c r="N28" s="70">
        <f>SUM(N8:N19)</f>
        <v>19551.060000000001</v>
      </c>
      <c r="O28" s="70">
        <f>SUM(O8:O19)</f>
        <v>19551.060000000001</v>
      </c>
      <c r="P28" s="70">
        <v>0</v>
      </c>
      <c r="Q28" s="249">
        <v>0</v>
      </c>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c r="CM28" s="176"/>
      <c r="CN28" s="176"/>
      <c r="CO28" s="176"/>
      <c r="CP28" s="176"/>
      <c r="CQ28" s="176"/>
      <c r="CR28" s="176"/>
      <c r="CS28" s="176"/>
      <c r="CT28" s="176"/>
      <c r="CU28" s="176"/>
      <c r="CV28" s="176"/>
      <c r="CW28" s="176"/>
      <c r="CX28" s="176"/>
      <c r="CY28" s="176"/>
      <c r="CZ28" s="176"/>
      <c r="DA28" s="176"/>
      <c r="DB28" s="176"/>
      <c r="DC28" s="176"/>
      <c r="DD28" s="176"/>
      <c r="DE28" s="176"/>
      <c r="DF28" s="176"/>
      <c r="DG28" s="176"/>
      <c r="DH28" s="176"/>
      <c r="DI28" s="176"/>
      <c r="DJ28" s="176"/>
      <c r="DK28" s="176"/>
      <c r="DL28" s="176"/>
      <c r="DM28" s="176"/>
      <c r="DN28" s="176"/>
      <c r="DO28" s="176"/>
      <c r="DP28" s="176"/>
      <c r="DQ28" s="176"/>
      <c r="DR28" s="176"/>
      <c r="DS28" s="176"/>
      <c r="DT28" s="176"/>
      <c r="DU28" s="176"/>
      <c r="DV28" s="176"/>
      <c r="DW28" s="176"/>
      <c r="DX28" s="176"/>
      <c r="DY28" s="176"/>
      <c r="DZ28" s="176"/>
      <c r="EA28" s="176"/>
      <c r="EB28" s="176"/>
      <c r="EC28" s="176"/>
      <c r="ED28" s="176"/>
      <c r="EE28" s="176"/>
      <c r="EF28" s="176"/>
      <c r="EG28" s="176"/>
      <c r="EH28" s="176"/>
      <c r="EI28" s="176"/>
      <c r="EJ28" s="176"/>
      <c r="EK28" s="176"/>
      <c r="EL28" s="176"/>
      <c r="EM28" s="176"/>
      <c r="EN28" s="176"/>
      <c r="EO28" s="176"/>
      <c r="EP28" s="176"/>
      <c r="EQ28" s="176"/>
      <c r="ER28" s="176"/>
      <c r="ES28" s="176"/>
      <c r="ET28" s="176"/>
      <c r="EU28" s="176"/>
      <c r="EV28" s="176"/>
      <c r="EW28" s="176"/>
      <c r="EX28" s="176"/>
      <c r="EY28" s="176"/>
      <c r="EZ28" s="176"/>
      <c r="FA28" s="176"/>
      <c r="FB28" s="176"/>
      <c r="FC28" s="176"/>
      <c r="FD28" s="176"/>
      <c r="FE28" s="176"/>
      <c r="FF28" s="176"/>
      <c r="FG28" s="176"/>
      <c r="FH28" s="176"/>
      <c r="FI28" s="176"/>
      <c r="FJ28" s="176"/>
      <c r="FK28" s="176"/>
      <c r="FL28" s="176"/>
      <c r="FM28" s="176"/>
      <c r="FN28" s="176"/>
      <c r="FO28" s="176"/>
      <c r="FP28" s="176"/>
      <c r="FQ28" s="176"/>
      <c r="FR28" s="176"/>
      <c r="FS28" s="176"/>
      <c r="FT28" s="176"/>
      <c r="FU28" s="176"/>
      <c r="FV28" s="176"/>
      <c r="FW28" s="176"/>
      <c r="FX28" s="176"/>
      <c r="FY28" s="176"/>
      <c r="FZ28" s="176"/>
      <c r="GA28" s="176"/>
      <c r="GB28" s="176"/>
      <c r="GC28" s="176"/>
      <c r="GD28" s="176"/>
      <c r="GE28" s="176"/>
      <c r="GF28" s="176"/>
      <c r="GG28" s="176"/>
      <c r="GH28" s="176"/>
      <c r="GI28" s="176"/>
      <c r="GJ28" s="176"/>
      <c r="GK28" s="176"/>
      <c r="GL28" s="176"/>
      <c r="GM28" s="176"/>
      <c r="GN28" s="176"/>
      <c r="GO28" s="176"/>
      <c r="GP28" s="176"/>
      <c r="GQ28" s="176"/>
      <c r="GR28" s="176"/>
      <c r="GS28" s="176"/>
      <c r="GT28" s="176"/>
      <c r="GU28" s="176"/>
      <c r="GV28" s="176"/>
      <c r="GW28" s="176"/>
      <c r="GX28" s="176"/>
      <c r="GY28" s="176"/>
      <c r="GZ28" s="176"/>
      <c r="HA28" s="176"/>
      <c r="HB28" s="176"/>
      <c r="HC28" s="176"/>
      <c r="HD28" s="176"/>
      <c r="HE28" s="176"/>
      <c r="HF28" s="176"/>
      <c r="HG28" s="176"/>
      <c r="HH28" s="176"/>
      <c r="HI28" s="176"/>
      <c r="HJ28" s="176"/>
      <c r="HK28" s="176"/>
      <c r="HL28" s="176"/>
      <c r="HM28" s="176"/>
      <c r="HN28" s="176"/>
      <c r="HO28" s="176"/>
      <c r="HP28" s="176"/>
      <c r="HQ28" s="176"/>
      <c r="HR28" s="176"/>
      <c r="HS28" s="176"/>
      <c r="HT28" s="176"/>
      <c r="HU28" s="176"/>
      <c r="HV28" s="176"/>
      <c r="HW28" s="176"/>
      <c r="HX28" s="176"/>
      <c r="HY28" s="176"/>
      <c r="HZ28" s="176"/>
      <c r="IA28" s="176"/>
      <c r="IB28" s="176"/>
      <c r="IC28" s="176"/>
      <c r="ID28" s="176"/>
      <c r="IE28" s="176"/>
      <c r="IF28" s="176"/>
      <c r="IG28" s="176"/>
      <c r="IH28" s="176"/>
      <c r="II28" s="176"/>
      <c r="IJ28" s="176"/>
      <c r="IK28" s="176"/>
      <c r="IL28" s="176"/>
      <c r="IM28" s="176"/>
      <c r="IN28" s="176"/>
      <c r="IO28" s="176"/>
      <c r="IP28" s="176"/>
      <c r="IQ28" s="176"/>
      <c r="IR28" s="176"/>
      <c r="IS28" s="176"/>
      <c r="IT28" s="176"/>
    </row>
    <row r="29" spans="1:254" s="71" customFormat="1" ht="20.100000000000001" customHeight="1">
      <c r="A29" s="250" t="s">
        <v>431</v>
      </c>
      <c r="B29" s="243">
        <v>0</v>
      </c>
      <c r="C29" s="258" t="s">
        <v>276</v>
      </c>
      <c r="D29" s="245"/>
      <c r="E29" s="245"/>
      <c r="F29" s="245"/>
      <c r="G29" s="245"/>
      <c r="H29" s="276" t="s">
        <v>300</v>
      </c>
      <c r="I29" s="266"/>
      <c r="J29" s="266"/>
      <c r="K29" s="265"/>
      <c r="L29" s="266"/>
      <c r="M29" s="44" t="s">
        <v>48</v>
      </c>
      <c r="N29" s="170"/>
      <c r="O29" s="170"/>
      <c r="P29" s="170"/>
      <c r="Q29" s="277"/>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c r="DV29" s="176"/>
      <c r="DW29" s="176"/>
      <c r="DX29" s="176"/>
      <c r="DY29" s="176"/>
      <c r="DZ29" s="176"/>
      <c r="EA29" s="176"/>
      <c r="EB29" s="176"/>
      <c r="EC29" s="176"/>
      <c r="ED29" s="176"/>
      <c r="EE29" s="176"/>
      <c r="EF29" s="176"/>
      <c r="EG29" s="176"/>
      <c r="EH29" s="176"/>
      <c r="EI29" s="176"/>
      <c r="EJ29" s="176"/>
      <c r="EK29" s="176"/>
      <c r="EL29" s="176"/>
      <c r="EM29" s="176"/>
      <c r="EN29" s="176"/>
      <c r="EO29" s="176"/>
      <c r="EP29" s="176"/>
      <c r="EQ29" s="176"/>
      <c r="ER29" s="176"/>
      <c r="ES29" s="176"/>
      <c r="ET29" s="176"/>
      <c r="EU29" s="176"/>
      <c r="EV29" s="176"/>
      <c r="EW29" s="176"/>
      <c r="EX29" s="176"/>
      <c r="EY29" s="176"/>
      <c r="EZ29" s="176"/>
      <c r="FA29" s="176"/>
      <c r="FB29" s="176"/>
      <c r="FC29" s="176"/>
      <c r="FD29" s="176"/>
      <c r="FE29" s="176"/>
      <c r="FF29" s="176"/>
      <c r="FG29" s="176"/>
      <c r="FH29" s="176"/>
      <c r="FI29" s="176"/>
      <c r="FJ29" s="176"/>
      <c r="FK29" s="176"/>
      <c r="FL29" s="176"/>
      <c r="FM29" s="176"/>
      <c r="FN29" s="176"/>
      <c r="FO29" s="176"/>
      <c r="FP29" s="176"/>
      <c r="FQ29" s="176"/>
      <c r="FR29" s="176"/>
      <c r="FS29" s="176"/>
      <c r="FT29" s="176"/>
      <c r="FU29" s="176"/>
      <c r="FV29" s="176"/>
      <c r="FW29" s="176"/>
      <c r="FX29" s="176"/>
      <c r="FY29" s="176"/>
      <c r="FZ29" s="176"/>
      <c r="GA29" s="176"/>
      <c r="GB29" s="176"/>
      <c r="GC29" s="176"/>
      <c r="GD29" s="176"/>
      <c r="GE29" s="176"/>
      <c r="GF29" s="176"/>
      <c r="GG29" s="176"/>
      <c r="GH29" s="176"/>
      <c r="GI29" s="176"/>
      <c r="GJ29" s="176"/>
      <c r="GK29" s="176"/>
      <c r="GL29" s="176"/>
      <c r="GM29" s="176"/>
      <c r="GN29" s="176"/>
      <c r="GO29" s="176"/>
      <c r="GP29" s="176"/>
      <c r="GQ29" s="176"/>
      <c r="GR29" s="176"/>
      <c r="GS29" s="176"/>
      <c r="GT29" s="176"/>
      <c r="GU29" s="176"/>
      <c r="GV29" s="176"/>
      <c r="GW29" s="176"/>
      <c r="GX29" s="176"/>
      <c r="GY29" s="176"/>
      <c r="GZ29" s="176"/>
      <c r="HA29" s="176"/>
      <c r="HB29" s="176"/>
      <c r="HC29" s="176"/>
      <c r="HD29" s="176"/>
      <c r="HE29" s="176"/>
      <c r="HF29" s="176"/>
      <c r="HG29" s="176"/>
      <c r="HH29" s="176"/>
      <c r="HI29" s="176"/>
      <c r="HJ29" s="176"/>
      <c r="HK29" s="176"/>
      <c r="HL29" s="176"/>
      <c r="HM29" s="176"/>
      <c r="HN29" s="176"/>
      <c r="HO29" s="176"/>
      <c r="HP29" s="176"/>
      <c r="HQ29" s="176"/>
      <c r="HR29" s="176"/>
      <c r="HS29" s="176"/>
      <c r="HT29" s="176"/>
      <c r="HU29" s="176"/>
      <c r="HV29" s="176"/>
      <c r="HW29" s="176"/>
      <c r="HX29" s="176"/>
      <c r="HY29" s="176"/>
      <c r="HZ29" s="176"/>
      <c r="IA29" s="176"/>
      <c r="IB29" s="176"/>
      <c r="IC29" s="176"/>
      <c r="ID29" s="176"/>
      <c r="IE29" s="176"/>
      <c r="IF29" s="176"/>
      <c r="IG29" s="176"/>
      <c r="IH29" s="176"/>
      <c r="II29" s="176"/>
      <c r="IJ29" s="176"/>
      <c r="IK29" s="176"/>
      <c r="IL29" s="176"/>
      <c r="IM29" s="176"/>
      <c r="IN29" s="176"/>
      <c r="IO29" s="176"/>
      <c r="IP29" s="176"/>
      <c r="IQ29" s="176"/>
      <c r="IR29" s="176"/>
      <c r="IS29" s="176"/>
      <c r="IT29" s="176"/>
    </row>
    <row r="30" spans="1:254" s="169" customFormat="1" ht="51" customHeight="1" thickBot="1">
      <c r="A30" s="268" t="s">
        <v>45</v>
      </c>
      <c r="B30" s="315">
        <v>19551.060000000001</v>
      </c>
      <c r="C30" s="315" t="s">
        <v>198</v>
      </c>
      <c r="D30" s="271"/>
      <c r="E30" s="271">
        <f>E28</f>
        <v>19551.059999999998</v>
      </c>
      <c r="F30" s="271">
        <v>0</v>
      </c>
      <c r="G30" s="269">
        <v>0</v>
      </c>
      <c r="H30" s="270" t="s">
        <v>11</v>
      </c>
      <c r="I30" s="316">
        <f>I28</f>
        <v>19551.059999999998</v>
      </c>
      <c r="J30" s="316">
        <f>J28</f>
        <v>19551.059999999998</v>
      </c>
      <c r="K30" s="272">
        <v>0</v>
      </c>
      <c r="L30" s="269">
        <v>0</v>
      </c>
      <c r="M30" s="317" t="s">
        <v>11</v>
      </c>
      <c r="N30" s="273">
        <f>N28</f>
        <v>19551.060000000001</v>
      </c>
      <c r="O30" s="273">
        <f>O28</f>
        <v>19551.060000000001</v>
      </c>
      <c r="P30" s="273">
        <v>0</v>
      </c>
      <c r="Q30" s="274">
        <v>0</v>
      </c>
      <c r="R30" s="275"/>
      <c r="S30" s="275"/>
      <c r="T30" s="275"/>
      <c r="U30" s="275"/>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176"/>
      <c r="CO30" s="176"/>
      <c r="CP30" s="176"/>
      <c r="CQ30" s="176"/>
      <c r="CR30" s="176"/>
      <c r="CS30" s="176"/>
      <c r="CT30" s="176"/>
      <c r="CU30" s="176"/>
      <c r="CV30" s="176"/>
      <c r="CW30" s="176"/>
      <c r="CX30" s="176"/>
      <c r="CY30" s="176"/>
      <c r="CZ30" s="176"/>
      <c r="DA30" s="176"/>
      <c r="DB30" s="176"/>
      <c r="DC30" s="176"/>
      <c r="DD30" s="176"/>
      <c r="DE30" s="176"/>
      <c r="DF30" s="176"/>
      <c r="DG30" s="176"/>
      <c r="DH30" s="176"/>
      <c r="DI30" s="176"/>
      <c r="DJ30" s="176"/>
      <c r="DK30" s="176"/>
      <c r="DL30" s="176"/>
      <c r="DM30" s="176"/>
      <c r="DN30" s="176"/>
      <c r="DO30" s="176"/>
      <c r="DP30" s="176"/>
      <c r="DQ30" s="176"/>
      <c r="DR30" s="176"/>
      <c r="DS30" s="176"/>
      <c r="DT30" s="176"/>
      <c r="DU30" s="176"/>
      <c r="DV30" s="176"/>
      <c r="DW30" s="176"/>
      <c r="DX30" s="176"/>
      <c r="DY30" s="176"/>
      <c r="DZ30" s="176"/>
      <c r="EA30" s="176"/>
      <c r="EB30" s="176"/>
      <c r="EC30" s="176"/>
      <c r="ED30" s="176"/>
      <c r="EE30" s="176"/>
      <c r="EF30" s="176"/>
      <c r="EG30" s="176"/>
      <c r="EH30" s="176"/>
      <c r="EI30" s="176"/>
      <c r="EJ30" s="176"/>
      <c r="EK30" s="176"/>
      <c r="EL30" s="176"/>
      <c r="EM30" s="176"/>
      <c r="EN30" s="176"/>
      <c r="EO30" s="176"/>
      <c r="EP30" s="176"/>
      <c r="EQ30" s="176"/>
      <c r="ER30" s="176"/>
      <c r="ES30" s="176"/>
      <c r="ET30" s="176"/>
      <c r="EU30" s="176"/>
      <c r="EV30" s="176"/>
      <c r="EW30" s="176"/>
      <c r="EX30" s="176"/>
      <c r="EY30" s="176"/>
      <c r="EZ30" s="176"/>
      <c r="FA30" s="176"/>
      <c r="FB30" s="176"/>
      <c r="FC30" s="176"/>
      <c r="FD30" s="176"/>
      <c r="FE30" s="176"/>
      <c r="FF30" s="176"/>
      <c r="FG30" s="176"/>
      <c r="FH30" s="176"/>
      <c r="FI30" s="176"/>
      <c r="FJ30" s="176"/>
      <c r="FK30" s="176"/>
      <c r="FL30" s="176"/>
      <c r="FM30" s="176"/>
      <c r="FN30" s="176"/>
      <c r="FO30" s="176"/>
      <c r="FP30" s="176"/>
      <c r="FQ30" s="176"/>
      <c r="FR30" s="176"/>
      <c r="FS30" s="176"/>
      <c r="FT30" s="176"/>
      <c r="FU30" s="176"/>
      <c r="FV30" s="176"/>
      <c r="FW30" s="176"/>
      <c r="FX30" s="176"/>
      <c r="FY30" s="176"/>
      <c r="FZ30" s="176"/>
      <c r="GA30" s="176"/>
      <c r="GB30" s="176"/>
      <c r="GC30" s="176"/>
      <c r="GD30" s="176"/>
      <c r="GE30" s="176"/>
      <c r="GF30" s="176"/>
      <c r="GG30" s="176"/>
      <c r="GH30" s="176"/>
      <c r="GI30" s="176"/>
      <c r="GJ30" s="176"/>
      <c r="GK30" s="176"/>
      <c r="GL30" s="176"/>
      <c r="GM30" s="176"/>
      <c r="GN30" s="176"/>
      <c r="GO30" s="176"/>
      <c r="GP30" s="176"/>
      <c r="GQ30" s="176"/>
      <c r="GR30" s="176"/>
      <c r="GS30" s="176"/>
      <c r="GT30" s="176"/>
      <c r="GU30" s="176"/>
      <c r="GV30" s="176"/>
      <c r="GW30" s="176"/>
      <c r="GX30" s="176"/>
      <c r="GY30" s="176"/>
      <c r="GZ30" s="176"/>
      <c r="HA30" s="176"/>
      <c r="HB30" s="176"/>
      <c r="HC30" s="176"/>
      <c r="HD30" s="176"/>
      <c r="HE30" s="176"/>
      <c r="HF30" s="176"/>
      <c r="HG30" s="176"/>
      <c r="HH30" s="176"/>
      <c r="HI30" s="176"/>
      <c r="HJ30" s="176"/>
      <c r="HK30" s="176"/>
      <c r="HL30" s="176"/>
      <c r="HM30" s="176"/>
      <c r="HN30" s="176"/>
      <c r="HO30" s="176"/>
      <c r="HP30" s="176"/>
      <c r="HQ30" s="176"/>
      <c r="HR30" s="176"/>
      <c r="HS30" s="176"/>
      <c r="HT30" s="176"/>
      <c r="HU30" s="176"/>
      <c r="HV30" s="176"/>
      <c r="HW30" s="176"/>
      <c r="HX30" s="176"/>
      <c r="HY30" s="176"/>
      <c r="HZ30" s="176"/>
      <c r="IA30" s="176"/>
      <c r="IB30" s="176"/>
      <c r="IC30" s="176"/>
      <c r="ID30" s="176"/>
      <c r="IE30" s="176"/>
      <c r="IF30" s="176"/>
      <c r="IG30" s="176"/>
      <c r="IH30" s="176"/>
      <c r="II30" s="176"/>
      <c r="IJ30" s="176"/>
      <c r="IK30" s="176"/>
      <c r="IL30" s="176"/>
      <c r="IM30" s="176"/>
      <c r="IN30" s="176"/>
      <c r="IO30" s="176"/>
      <c r="IP30" s="176"/>
      <c r="IQ30" s="176"/>
      <c r="IR30" s="176"/>
      <c r="IS30" s="176"/>
      <c r="IT30" s="176"/>
    </row>
    <row r="31" spans="1:254" s="1" customFormat="1" ht="51" customHeight="1">
      <c r="A31" s="134" t="s">
        <v>1969</v>
      </c>
      <c r="B31" s="7"/>
      <c r="C31" s="314"/>
      <c r="D31" s="7"/>
      <c r="E31" s="7"/>
      <c r="F31" s="7"/>
      <c r="G31" s="7"/>
      <c r="H31" s="314"/>
      <c r="I31" s="7"/>
      <c r="J31" s="239"/>
      <c r="K31" s="7"/>
      <c r="L31" s="7"/>
      <c r="M31" s="5"/>
      <c r="N31" s="5"/>
      <c r="O31" s="5"/>
      <c r="P31" s="5"/>
      <c r="Q31" s="5"/>
      <c r="R31" s="5"/>
      <c r="U31" s="5"/>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row>
    <row r="32" spans="1:254" s="1" customFormat="1" ht="51" customHeight="1">
      <c r="E32" s="5"/>
      <c r="F32" s="5"/>
      <c r="G32" s="5"/>
      <c r="H32" s="5"/>
      <c r="I32" s="5"/>
      <c r="J32" s="5"/>
      <c r="M32" s="5"/>
      <c r="N32" s="5"/>
      <c r="O32" s="5"/>
      <c r="P32" s="5"/>
      <c r="Q32" s="5"/>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row>
    <row r="33" spans="6:17" ht="51" customHeight="1">
      <c r="F33" s="8"/>
      <c r="H33" s="8"/>
      <c r="I33" s="8"/>
      <c r="J33" s="8"/>
      <c r="K33" s="8"/>
      <c r="M33" s="8"/>
      <c r="N33" s="8"/>
      <c r="O33" s="8"/>
      <c r="P33" s="8"/>
      <c r="Q33" s="8"/>
    </row>
    <row r="34" spans="6:17" ht="51" customHeight="1">
      <c r="F34" s="8"/>
      <c r="G34" s="8"/>
      <c r="H34" s="8"/>
      <c r="I34" s="8"/>
      <c r="J34" s="8"/>
      <c r="K34" s="8"/>
      <c r="N34" s="8"/>
      <c r="O34" s="8"/>
      <c r="Q34" s="8"/>
    </row>
    <row r="35" spans="6:17" ht="51" customHeight="1">
      <c r="H35" s="8"/>
      <c r="I35" s="8"/>
      <c r="J35" s="8"/>
      <c r="K35" s="8"/>
      <c r="N35" s="8"/>
      <c r="O35" s="8"/>
      <c r="Q35" s="8"/>
    </row>
    <row r="36" spans="6:17" ht="51" customHeight="1">
      <c r="H36" s="8"/>
      <c r="J36" s="8"/>
      <c r="L36" s="8"/>
      <c r="M36" s="8"/>
      <c r="N36" s="8"/>
      <c r="P36" s="8"/>
    </row>
    <row r="37" spans="6:17" ht="51" customHeight="1">
      <c r="H37" s="8"/>
      <c r="J37" s="8"/>
      <c r="K37" s="8"/>
      <c r="L37" s="8"/>
      <c r="M37" s="8"/>
      <c r="N37" s="8"/>
      <c r="P37" s="8"/>
    </row>
    <row r="38" spans="6:17" ht="51" customHeight="1">
      <c r="H38" s="8"/>
      <c r="J38" s="8"/>
      <c r="M38" s="8"/>
      <c r="N38" s="8"/>
      <c r="P38" s="8"/>
    </row>
    <row r="39" spans="6:17" ht="51" customHeight="1">
      <c r="H39" s="8"/>
      <c r="J39" s="8"/>
      <c r="M39" s="8"/>
      <c r="P39" s="8"/>
    </row>
    <row r="40" spans="6:17" ht="51" customHeight="1">
      <c r="H40" s="8"/>
      <c r="I40" s="8"/>
      <c r="J40" s="8"/>
      <c r="M40" s="8"/>
      <c r="O40" s="8"/>
      <c r="P40" s="8"/>
    </row>
    <row r="41" spans="6:17" ht="51" customHeight="1">
      <c r="I41" s="8"/>
      <c r="M41" s="8"/>
      <c r="N41" s="8"/>
      <c r="O41" s="8"/>
    </row>
    <row r="42" spans="6:17" ht="51" customHeight="1">
      <c r="M42" s="8"/>
      <c r="N42" s="8"/>
      <c r="O42" s="8"/>
    </row>
  </sheetData>
  <sheetProtection formatCells="0" formatColumns="0" formatRows="0"/>
  <mergeCells count="7">
    <mergeCell ref="M6:M7"/>
    <mergeCell ref="A3:G3"/>
    <mergeCell ref="C6:C7"/>
    <mergeCell ref="H6:H7"/>
    <mergeCell ref="A4:B4"/>
    <mergeCell ref="A5:A7"/>
    <mergeCell ref="B5:B7"/>
  </mergeCells>
  <phoneticPr fontId="0" type="noConversion"/>
  <printOptions horizontalCentered="1"/>
  <pageMargins left="0" right="0" top="0.39370078740157477" bottom="0.39370078740157477" header="0.11811024091375155" footer="0.11811024091375155"/>
  <pageSetup paperSize="9" scale="65" firstPageNumber="6" orientation="landscape" useFirstPageNumber="1" verticalDpi="0" r:id="rId1"/>
  <headerFooter alignWithMargins="0"/>
</worksheet>
</file>

<file path=xl/worksheets/sheet10.xml><?xml version="1.0" encoding="utf-8"?>
<worksheet xmlns="http://schemas.openxmlformats.org/spreadsheetml/2006/main" xmlns:r="http://schemas.openxmlformats.org/officeDocument/2006/relationships">
  <dimension ref="A1:X31"/>
  <sheetViews>
    <sheetView showGridLines="0" showZeros="0" workbookViewId="0">
      <selection activeCell="K18" sqref="K18"/>
    </sheetView>
  </sheetViews>
  <sheetFormatPr defaultColWidth="9.1640625" defaultRowHeight="11.25"/>
  <cols>
    <col min="1" max="1" width="13.33203125" customWidth="1"/>
    <col min="2" max="2" width="21" customWidth="1"/>
    <col min="3" max="3" width="10.5" customWidth="1"/>
    <col min="4" max="4" width="9.1640625" customWidth="1"/>
    <col min="5" max="5" width="8" customWidth="1"/>
    <col min="6" max="6" width="9.33203125" customWidth="1"/>
    <col min="7" max="7" width="9.1640625" customWidth="1"/>
    <col min="8" max="8" width="11.6640625" customWidth="1"/>
    <col min="9" max="10" width="9.1640625" customWidth="1"/>
    <col min="11" max="11" width="9.83203125" customWidth="1"/>
    <col min="12" max="18" width="9.1640625" customWidth="1"/>
    <col min="19" max="19" width="10" customWidth="1"/>
    <col min="21" max="21" width="13.83203125" customWidth="1"/>
  </cols>
  <sheetData>
    <row r="1" spans="1:24" ht="24" customHeight="1">
      <c r="A1" t="s">
        <v>397</v>
      </c>
    </row>
    <row r="2" spans="1:24" ht="24" customHeight="1">
      <c r="A2" s="80" t="s">
        <v>438</v>
      </c>
      <c r="B2" s="80"/>
      <c r="C2" s="80"/>
      <c r="D2" s="80"/>
      <c r="E2" s="80"/>
      <c r="F2" s="80"/>
      <c r="G2" s="80"/>
      <c r="H2" s="80"/>
      <c r="I2" s="80"/>
      <c r="J2" s="80"/>
      <c r="K2" s="80"/>
      <c r="L2" s="80"/>
      <c r="M2" s="80"/>
      <c r="N2" s="80"/>
      <c r="O2" s="80"/>
      <c r="P2" s="80"/>
      <c r="Q2" s="80"/>
      <c r="R2" s="80"/>
      <c r="S2" s="84"/>
      <c r="T2" s="80"/>
      <c r="U2" s="80"/>
      <c r="V2" s="80"/>
      <c r="W2" s="80"/>
      <c r="X2" s="80"/>
    </row>
    <row r="3" spans="1:24" ht="18.75" customHeight="1">
      <c r="A3" s="412" t="s">
        <v>462</v>
      </c>
      <c r="B3" s="413"/>
      <c r="C3" s="413"/>
      <c r="D3" s="413"/>
      <c r="E3" s="413"/>
      <c r="F3" s="413"/>
      <c r="G3" s="413"/>
      <c r="H3" s="413"/>
      <c r="X3" s="29" t="s">
        <v>434</v>
      </c>
    </row>
    <row r="4" spans="1:24" ht="26.25" customHeight="1">
      <c r="A4" s="405" t="s">
        <v>156</v>
      </c>
      <c r="B4" s="405" t="s">
        <v>425</v>
      </c>
      <c r="C4" s="404" t="s">
        <v>361</v>
      </c>
      <c r="D4" s="432" t="s">
        <v>409</v>
      </c>
      <c r="E4" s="429" t="s">
        <v>450</v>
      </c>
      <c r="F4" s="429" t="s">
        <v>66</v>
      </c>
      <c r="G4" s="435" t="s">
        <v>421</v>
      </c>
      <c r="H4" s="403" t="s">
        <v>42</v>
      </c>
      <c r="I4" s="403" t="s">
        <v>270</v>
      </c>
      <c r="J4" s="403" t="s">
        <v>449</v>
      </c>
      <c r="K4" s="403" t="s">
        <v>214</v>
      </c>
      <c r="L4" s="403"/>
      <c r="M4" s="403"/>
      <c r="N4" s="403"/>
      <c r="O4" s="403"/>
      <c r="P4" s="403"/>
      <c r="Q4" s="403"/>
      <c r="R4" s="416"/>
      <c r="S4" s="438" t="s">
        <v>36</v>
      </c>
      <c r="T4" s="416" t="s">
        <v>34</v>
      </c>
      <c r="U4" s="81" t="s">
        <v>440</v>
      </c>
      <c r="V4" s="82"/>
      <c r="W4" s="82"/>
      <c r="X4" s="83"/>
    </row>
    <row r="5" spans="1:24" ht="22.5" customHeight="1">
      <c r="A5" s="406"/>
      <c r="B5" s="406"/>
      <c r="C5" s="403"/>
      <c r="D5" s="403"/>
      <c r="E5" s="394"/>
      <c r="F5" s="394"/>
      <c r="G5" s="436"/>
      <c r="H5" s="403"/>
      <c r="I5" s="403"/>
      <c r="J5" s="403"/>
      <c r="K5" s="404" t="s">
        <v>104</v>
      </c>
      <c r="L5" s="404" t="s">
        <v>8</v>
      </c>
      <c r="M5" s="404" t="s">
        <v>87</v>
      </c>
      <c r="N5" s="404" t="s">
        <v>295</v>
      </c>
      <c r="O5" s="404" t="s">
        <v>297</v>
      </c>
      <c r="P5" s="404" t="s">
        <v>78</v>
      </c>
      <c r="Q5" s="404" t="s">
        <v>77</v>
      </c>
      <c r="R5" s="432" t="s">
        <v>110</v>
      </c>
      <c r="S5" s="438"/>
      <c r="T5" s="403"/>
      <c r="U5" s="435" t="s">
        <v>104</v>
      </c>
      <c r="V5" s="404" t="s">
        <v>184</v>
      </c>
      <c r="W5" s="405" t="s">
        <v>241</v>
      </c>
      <c r="X5" s="404" t="s">
        <v>440</v>
      </c>
    </row>
    <row r="6" spans="1:24" ht="20.25" customHeight="1">
      <c r="A6" s="433"/>
      <c r="B6" s="433"/>
      <c r="C6" s="423"/>
      <c r="D6" s="423"/>
      <c r="E6" s="434"/>
      <c r="F6" s="434"/>
      <c r="G6" s="437"/>
      <c r="H6" s="403"/>
      <c r="I6" s="403"/>
      <c r="J6" s="403"/>
      <c r="K6" s="423"/>
      <c r="L6" s="423"/>
      <c r="M6" s="423"/>
      <c r="N6" s="423"/>
      <c r="O6" s="423"/>
      <c r="P6" s="423"/>
      <c r="Q6" s="423"/>
      <c r="R6" s="424"/>
      <c r="S6" s="439"/>
      <c r="T6" s="423"/>
      <c r="U6" s="437"/>
      <c r="V6" s="423"/>
      <c r="W6" s="433"/>
      <c r="X6" s="423"/>
    </row>
    <row r="7" spans="1:24" s="176" customFormat="1" ht="22.5" customHeight="1">
      <c r="A7" s="187"/>
      <c r="B7" s="287" t="s">
        <v>104</v>
      </c>
      <c r="C7" s="324">
        <f>C8+C11+C14+C19+C22+C25+C28</f>
        <v>5463.0300000000007</v>
      </c>
      <c r="D7" s="324">
        <f>D8+D11+D14+D19+D22+D25+D28</f>
        <v>672.75</v>
      </c>
      <c r="E7" s="324">
        <f t="shared" ref="E7:X7" si="0">E8+E11+E14+E19+E22+E25+E28</f>
        <v>0</v>
      </c>
      <c r="F7" s="324">
        <f t="shared" si="0"/>
        <v>453.46</v>
      </c>
      <c r="G7" s="324">
        <f t="shared" si="0"/>
        <v>43.78</v>
      </c>
      <c r="H7" s="324">
        <f t="shared" si="0"/>
        <v>2104.02</v>
      </c>
      <c r="I7" s="324">
        <f t="shared" si="0"/>
        <v>161.25</v>
      </c>
      <c r="J7" s="324">
        <f t="shared" si="0"/>
        <v>111.69</v>
      </c>
      <c r="K7" s="324">
        <f t="shared" si="0"/>
        <v>301.14999999999998</v>
      </c>
      <c r="L7" s="324">
        <f t="shared" si="0"/>
        <v>187.21</v>
      </c>
      <c r="M7" s="324">
        <f t="shared" si="0"/>
        <v>0</v>
      </c>
      <c r="N7" s="324">
        <f t="shared" si="0"/>
        <v>89.5</v>
      </c>
      <c r="O7" s="324">
        <f t="shared" si="0"/>
        <v>2.37</v>
      </c>
      <c r="P7" s="324">
        <f t="shared" si="0"/>
        <v>0</v>
      </c>
      <c r="Q7" s="324">
        <f t="shared" si="0"/>
        <v>11.71</v>
      </c>
      <c r="R7" s="324">
        <f t="shared" si="0"/>
        <v>10.36</v>
      </c>
      <c r="S7" s="324">
        <f t="shared" si="0"/>
        <v>425.05</v>
      </c>
      <c r="T7" s="324">
        <f t="shared" si="0"/>
        <v>114.35</v>
      </c>
      <c r="U7" s="324">
        <f t="shared" si="0"/>
        <v>1075.53</v>
      </c>
      <c r="V7" s="324">
        <f t="shared" si="0"/>
        <v>492.16999999999996</v>
      </c>
      <c r="W7" s="324">
        <f t="shared" si="0"/>
        <v>300</v>
      </c>
      <c r="X7" s="324">
        <f t="shared" si="0"/>
        <v>283.35999999999996</v>
      </c>
    </row>
    <row r="8" spans="1:24" ht="22.5" customHeight="1">
      <c r="A8" s="320" t="s">
        <v>1895</v>
      </c>
      <c r="B8" s="309" t="s">
        <v>1898</v>
      </c>
      <c r="C8" s="324">
        <f>C9</f>
        <v>3597.1200000000003</v>
      </c>
      <c r="D8" s="324">
        <f t="shared" ref="D8:X8" si="1">D9</f>
        <v>516.72</v>
      </c>
      <c r="E8" s="324">
        <f t="shared" si="1"/>
        <v>0</v>
      </c>
      <c r="F8" s="324">
        <f t="shared" si="1"/>
        <v>375.40999999999997</v>
      </c>
      <c r="G8" s="324">
        <f t="shared" si="1"/>
        <v>24.27</v>
      </c>
      <c r="H8" s="324">
        <f t="shared" si="1"/>
        <v>1864.02</v>
      </c>
      <c r="I8" s="324">
        <f t="shared" si="1"/>
        <v>137.25</v>
      </c>
      <c r="J8" s="324">
        <f t="shared" si="1"/>
        <v>91.429999999999993</v>
      </c>
      <c r="K8" s="324">
        <f t="shared" si="1"/>
        <v>10.36</v>
      </c>
      <c r="L8" s="324">
        <f t="shared" si="1"/>
        <v>0</v>
      </c>
      <c r="M8" s="324">
        <f t="shared" si="1"/>
        <v>0</v>
      </c>
      <c r="N8" s="324">
        <f t="shared" si="1"/>
        <v>0</v>
      </c>
      <c r="O8" s="324">
        <f t="shared" si="1"/>
        <v>0</v>
      </c>
      <c r="P8" s="324">
        <f t="shared" si="1"/>
        <v>0</v>
      </c>
      <c r="Q8" s="324">
        <f t="shared" si="1"/>
        <v>0</v>
      </c>
      <c r="R8" s="324">
        <f t="shared" si="1"/>
        <v>10.36</v>
      </c>
      <c r="S8" s="324">
        <f t="shared" si="1"/>
        <v>0</v>
      </c>
      <c r="T8" s="324">
        <f t="shared" si="1"/>
        <v>93.339999999999989</v>
      </c>
      <c r="U8" s="324">
        <f t="shared" si="1"/>
        <v>484.32</v>
      </c>
      <c r="V8" s="324">
        <f t="shared" si="1"/>
        <v>0</v>
      </c>
      <c r="W8" s="324">
        <f t="shared" si="1"/>
        <v>300</v>
      </c>
      <c r="X8" s="324">
        <f t="shared" si="1"/>
        <v>184.32</v>
      </c>
    </row>
    <row r="9" spans="1:24" ht="22.5" customHeight="1">
      <c r="A9" s="320" t="s">
        <v>1896</v>
      </c>
      <c r="B9" s="309" t="s">
        <v>483</v>
      </c>
      <c r="C9" s="324">
        <f>C10</f>
        <v>3597.1200000000003</v>
      </c>
      <c r="D9" s="324">
        <f t="shared" ref="D9:X9" si="2">D10</f>
        <v>516.72</v>
      </c>
      <c r="E9" s="324">
        <f t="shared" si="2"/>
        <v>0</v>
      </c>
      <c r="F9" s="324">
        <f t="shared" si="2"/>
        <v>375.40999999999997</v>
      </c>
      <c r="G9" s="324">
        <f t="shared" si="2"/>
        <v>24.27</v>
      </c>
      <c r="H9" s="324">
        <f t="shared" si="2"/>
        <v>1864.02</v>
      </c>
      <c r="I9" s="324">
        <f t="shared" si="2"/>
        <v>137.25</v>
      </c>
      <c r="J9" s="324">
        <f t="shared" si="2"/>
        <v>91.429999999999993</v>
      </c>
      <c r="K9" s="324">
        <f t="shared" si="2"/>
        <v>10.36</v>
      </c>
      <c r="L9" s="324">
        <f t="shared" si="2"/>
        <v>0</v>
      </c>
      <c r="M9" s="324">
        <f t="shared" si="2"/>
        <v>0</v>
      </c>
      <c r="N9" s="324">
        <f t="shared" si="2"/>
        <v>0</v>
      </c>
      <c r="O9" s="324">
        <f t="shared" si="2"/>
        <v>0</v>
      </c>
      <c r="P9" s="324">
        <f t="shared" si="2"/>
        <v>0</v>
      </c>
      <c r="Q9" s="324">
        <f t="shared" si="2"/>
        <v>0</v>
      </c>
      <c r="R9" s="324">
        <f t="shared" si="2"/>
        <v>10.36</v>
      </c>
      <c r="S9" s="324">
        <f t="shared" si="2"/>
        <v>0</v>
      </c>
      <c r="T9" s="324">
        <f t="shared" si="2"/>
        <v>93.339999999999989</v>
      </c>
      <c r="U9" s="324">
        <f t="shared" si="2"/>
        <v>484.32</v>
      </c>
      <c r="V9" s="324">
        <f t="shared" si="2"/>
        <v>0</v>
      </c>
      <c r="W9" s="324">
        <f t="shared" si="2"/>
        <v>300</v>
      </c>
      <c r="X9" s="324">
        <f t="shared" si="2"/>
        <v>184.32</v>
      </c>
    </row>
    <row r="10" spans="1:24" ht="22.5" customHeight="1">
      <c r="A10" s="321">
        <v>2010301</v>
      </c>
      <c r="B10" s="286" t="s">
        <v>467</v>
      </c>
      <c r="C10" s="243">
        <f>SUM(D10:J10,K10,S10:U10)</f>
        <v>3597.1200000000003</v>
      </c>
      <c r="D10" s="308">
        <f>672.75-156.03</f>
        <v>516.72</v>
      </c>
      <c r="E10" s="243"/>
      <c r="F10" s="308">
        <f>453.46-78.05</f>
        <v>375.40999999999997</v>
      </c>
      <c r="G10" s="308">
        <f>43.78-19.51</f>
        <v>24.27</v>
      </c>
      <c r="H10" s="243">
        <f>1344.16+519.86</f>
        <v>1864.02</v>
      </c>
      <c r="I10" s="308">
        <f>161.25-24</f>
        <v>137.25</v>
      </c>
      <c r="J10" s="308">
        <f>111.69-20.26</f>
        <v>91.429999999999993</v>
      </c>
      <c r="K10" s="243">
        <f>SUM(L10:R10)</f>
        <v>10.36</v>
      </c>
      <c r="L10" s="243"/>
      <c r="M10" s="243"/>
      <c r="N10" s="243"/>
      <c r="O10" s="243"/>
      <c r="P10" s="243"/>
      <c r="Q10" s="243"/>
      <c r="R10" s="308">
        <v>10.36</v>
      </c>
      <c r="S10" s="243"/>
      <c r="T10" s="308">
        <f>114.35-21.01</f>
        <v>93.339999999999989</v>
      </c>
      <c r="U10" s="243">
        <f>SUM(V10:X10)</f>
        <v>484.32</v>
      </c>
      <c r="V10" s="243"/>
      <c r="W10" s="308">
        <v>300</v>
      </c>
      <c r="X10" s="308">
        <v>184.32</v>
      </c>
    </row>
    <row r="11" spans="1:24" ht="22.5" customHeight="1">
      <c r="A11" s="322">
        <v>204</v>
      </c>
      <c r="B11" s="309" t="str">
        <f>VLOOKUP(A11,Sheet1!A7:B1836,2,0)</f>
        <v>公共安全支出</v>
      </c>
      <c r="C11" s="324">
        <f>C12</f>
        <v>952.87999999999988</v>
      </c>
      <c r="D11" s="324">
        <f t="shared" ref="D11:X11" si="3">D12</f>
        <v>156.03</v>
      </c>
      <c r="E11" s="324">
        <f t="shared" si="3"/>
        <v>0</v>
      </c>
      <c r="F11" s="324">
        <f t="shared" si="3"/>
        <v>78.05</v>
      </c>
      <c r="G11" s="324">
        <f t="shared" si="3"/>
        <v>19.510000000000002</v>
      </c>
      <c r="H11" s="324">
        <f t="shared" si="3"/>
        <v>240</v>
      </c>
      <c r="I11" s="324">
        <f t="shared" si="3"/>
        <v>24</v>
      </c>
      <c r="J11" s="324">
        <f t="shared" si="3"/>
        <v>20.260000000000002</v>
      </c>
      <c r="K11" s="324">
        <f t="shared" si="3"/>
        <v>0</v>
      </c>
      <c r="L11" s="324">
        <f t="shared" si="3"/>
        <v>0</v>
      </c>
      <c r="M11" s="324">
        <f t="shared" si="3"/>
        <v>0</v>
      </c>
      <c r="N11" s="324">
        <f t="shared" si="3"/>
        <v>0</v>
      </c>
      <c r="O11" s="324">
        <f t="shared" si="3"/>
        <v>0</v>
      </c>
      <c r="P11" s="324">
        <f t="shared" si="3"/>
        <v>0</v>
      </c>
      <c r="Q11" s="324">
        <f t="shared" si="3"/>
        <v>0</v>
      </c>
      <c r="R11" s="324">
        <f t="shared" si="3"/>
        <v>0</v>
      </c>
      <c r="S11" s="324">
        <f t="shared" si="3"/>
        <v>0</v>
      </c>
      <c r="T11" s="324">
        <f t="shared" si="3"/>
        <v>21.01</v>
      </c>
      <c r="U11" s="324">
        <f t="shared" si="3"/>
        <v>394.02</v>
      </c>
      <c r="V11" s="324">
        <f t="shared" si="3"/>
        <v>324.5</v>
      </c>
      <c r="W11" s="324">
        <f t="shared" si="3"/>
        <v>0</v>
      </c>
      <c r="X11" s="324">
        <f t="shared" si="3"/>
        <v>69.52</v>
      </c>
    </row>
    <row r="12" spans="1:24" ht="22.5" customHeight="1">
      <c r="A12" s="322">
        <v>20402</v>
      </c>
      <c r="B12" s="309" t="str">
        <f>VLOOKUP(A12,Sheet1!A8:B1837,2,0)</f>
        <v>公安</v>
      </c>
      <c r="C12" s="324">
        <f>C13</f>
        <v>952.87999999999988</v>
      </c>
      <c r="D12" s="324">
        <f t="shared" ref="D12:X12" si="4">D13</f>
        <v>156.03</v>
      </c>
      <c r="E12" s="324">
        <f t="shared" si="4"/>
        <v>0</v>
      </c>
      <c r="F12" s="324">
        <f t="shared" si="4"/>
        <v>78.05</v>
      </c>
      <c r="G12" s="324">
        <f t="shared" si="4"/>
        <v>19.510000000000002</v>
      </c>
      <c r="H12" s="324">
        <f t="shared" si="4"/>
        <v>240</v>
      </c>
      <c r="I12" s="324">
        <f t="shared" si="4"/>
        <v>24</v>
      </c>
      <c r="J12" s="324">
        <f t="shared" si="4"/>
        <v>20.260000000000002</v>
      </c>
      <c r="K12" s="324">
        <f t="shared" si="4"/>
        <v>0</v>
      </c>
      <c r="L12" s="324">
        <f t="shared" si="4"/>
        <v>0</v>
      </c>
      <c r="M12" s="324">
        <f t="shared" si="4"/>
        <v>0</v>
      </c>
      <c r="N12" s="324">
        <f t="shared" si="4"/>
        <v>0</v>
      </c>
      <c r="O12" s="324">
        <f t="shared" si="4"/>
        <v>0</v>
      </c>
      <c r="P12" s="324">
        <f t="shared" si="4"/>
        <v>0</v>
      </c>
      <c r="Q12" s="324">
        <f t="shared" si="4"/>
        <v>0</v>
      </c>
      <c r="R12" s="324">
        <f t="shared" si="4"/>
        <v>0</v>
      </c>
      <c r="S12" s="324">
        <f t="shared" si="4"/>
        <v>0</v>
      </c>
      <c r="T12" s="324">
        <f t="shared" si="4"/>
        <v>21.01</v>
      </c>
      <c r="U12" s="324">
        <f t="shared" si="4"/>
        <v>394.02</v>
      </c>
      <c r="V12" s="324">
        <f t="shared" si="4"/>
        <v>324.5</v>
      </c>
      <c r="W12" s="324">
        <f t="shared" si="4"/>
        <v>0</v>
      </c>
      <c r="X12" s="324">
        <f t="shared" si="4"/>
        <v>69.52</v>
      </c>
    </row>
    <row r="13" spans="1:24" ht="22.5" customHeight="1">
      <c r="A13" s="321">
        <v>2040201</v>
      </c>
      <c r="B13" s="286" t="str">
        <f>VLOOKUP(A13,Sheet1!A9:B1838,2,0)</f>
        <v>行政运行</v>
      </c>
      <c r="C13" s="243">
        <f t="shared" ref="C13:C30" si="5">SUM(D13:J13,K13,S13:U13)</f>
        <v>952.87999999999988</v>
      </c>
      <c r="D13" s="243">
        <v>156.03</v>
      </c>
      <c r="E13" s="243"/>
      <c r="F13" s="307">
        <v>78.05</v>
      </c>
      <c r="G13" s="307">
        <v>19.510000000000002</v>
      </c>
      <c r="H13" s="243">
        <v>240</v>
      </c>
      <c r="I13" s="307">
        <v>24</v>
      </c>
      <c r="J13" s="307">
        <v>20.260000000000002</v>
      </c>
      <c r="K13" s="243">
        <f t="shared" ref="K13:K30" si="6">SUM(L13:R13)</f>
        <v>0</v>
      </c>
      <c r="L13" s="243"/>
      <c r="M13" s="243"/>
      <c r="N13" s="243"/>
      <c r="O13" s="243"/>
      <c r="P13" s="243"/>
      <c r="Q13" s="243"/>
      <c r="R13" s="243"/>
      <c r="S13" s="243"/>
      <c r="T13" s="307">
        <v>21.01</v>
      </c>
      <c r="U13" s="243">
        <f t="shared" ref="U13:U30" si="7">SUM(V13:X13)</f>
        <v>394.02</v>
      </c>
      <c r="V13" s="307">
        <v>324.5</v>
      </c>
      <c r="W13" s="243"/>
      <c r="X13" s="307">
        <v>69.52</v>
      </c>
    </row>
    <row r="14" spans="1:24" ht="22.5" customHeight="1">
      <c r="A14" s="322">
        <v>208</v>
      </c>
      <c r="B14" s="309" t="str">
        <f>VLOOKUP(A14,Sheet1!A3:B1832,2,0)</f>
        <v>社会保障和就业支出</v>
      </c>
      <c r="C14" s="324">
        <f>C15+C17</f>
        <v>277.72000000000003</v>
      </c>
      <c r="D14" s="324">
        <f t="shared" ref="D14:X14" si="8">D15+D17</f>
        <v>0</v>
      </c>
      <c r="E14" s="324">
        <f t="shared" si="8"/>
        <v>0</v>
      </c>
      <c r="F14" s="324">
        <f t="shared" si="8"/>
        <v>0</v>
      </c>
      <c r="G14" s="324">
        <f t="shared" si="8"/>
        <v>0</v>
      </c>
      <c r="H14" s="324">
        <f t="shared" si="8"/>
        <v>0</v>
      </c>
      <c r="I14" s="324">
        <f t="shared" si="8"/>
        <v>0</v>
      </c>
      <c r="J14" s="324">
        <f t="shared" si="8"/>
        <v>0</v>
      </c>
      <c r="K14" s="324">
        <f t="shared" si="8"/>
        <v>187.21</v>
      </c>
      <c r="L14" s="324">
        <f t="shared" si="8"/>
        <v>187.21</v>
      </c>
      <c r="M14" s="324">
        <f t="shared" si="8"/>
        <v>0</v>
      </c>
      <c r="N14" s="324">
        <f t="shared" si="8"/>
        <v>0</v>
      </c>
      <c r="O14" s="324">
        <f t="shared" si="8"/>
        <v>0</v>
      </c>
      <c r="P14" s="324">
        <f t="shared" si="8"/>
        <v>0</v>
      </c>
      <c r="Q14" s="324">
        <f t="shared" si="8"/>
        <v>0</v>
      </c>
      <c r="R14" s="324">
        <f t="shared" si="8"/>
        <v>0</v>
      </c>
      <c r="S14" s="324">
        <f t="shared" si="8"/>
        <v>0</v>
      </c>
      <c r="T14" s="324">
        <f t="shared" si="8"/>
        <v>0</v>
      </c>
      <c r="U14" s="324">
        <f t="shared" si="8"/>
        <v>90.51</v>
      </c>
      <c r="V14" s="324">
        <f t="shared" si="8"/>
        <v>90.51</v>
      </c>
      <c r="W14" s="324">
        <f t="shared" si="8"/>
        <v>0</v>
      </c>
      <c r="X14" s="324">
        <f t="shared" si="8"/>
        <v>0</v>
      </c>
    </row>
    <row r="15" spans="1:24" ht="22.5" customHeight="1">
      <c r="A15" s="322">
        <v>20801</v>
      </c>
      <c r="B15" s="309" t="str">
        <f>VLOOKUP(A15,Sheet1!A4:B1833,2,0)</f>
        <v>人力资源和社会保障管理事务</v>
      </c>
      <c r="C15" s="324">
        <f>C16</f>
        <v>90.51</v>
      </c>
      <c r="D15" s="324">
        <f t="shared" ref="D15:X15" si="9">D16</f>
        <v>0</v>
      </c>
      <c r="E15" s="324">
        <f t="shared" si="9"/>
        <v>0</v>
      </c>
      <c r="F15" s="324">
        <f t="shared" si="9"/>
        <v>0</v>
      </c>
      <c r="G15" s="324">
        <f t="shared" si="9"/>
        <v>0</v>
      </c>
      <c r="H15" s="324">
        <f t="shared" si="9"/>
        <v>0</v>
      </c>
      <c r="I15" s="324">
        <f t="shared" si="9"/>
        <v>0</v>
      </c>
      <c r="J15" s="324">
        <f t="shared" si="9"/>
        <v>0</v>
      </c>
      <c r="K15" s="324">
        <f t="shared" si="9"/>
        <v>0</v>
      </c>
      <c r="L15" s="324">
        <f t="shared" si="9"/>
        <v>0</v>
      </c>
      <c r="M15" s="324">
        <f t="shared" si="9"/>
        <v>0</v>
      </c>
      <c r="N15" s="324">
        <f t="shared" si="9"/>
        <v>0</v>
      </c>
      <c r="O15" s="324">
        <f t="shared" si="9"/>
        <v>0</v>
      </c>
      <c r="P15" s="324">
        <f t="shared" si="9"/>
        <v>0</v>
      </c>
      <c r="Q15" s="324">
        <f t="shared" si="9"/>
        <v>0</v>
      </c>
      <c r="R15" s="324">
        <f t="shared" si="9"/>
        <v>0</v>
      </c>
      <c r="S15" s="324">
        <f t="shared" si="9"/>
        <v>0</v>
      </c>
      <c r="T15" s="324">
        <f t="shared" si="9"/>
        <v>0</v>
      </c>
      <c r="U15" s="324">
        <f t="shared" si="9"/>
        <v>90.51</v>
      </c>
      <c r="V15" s="324">
        <f t="shared" si="9"/>
        <v>90.51</v>
      </c>
      <c r="W15" s="324">
        <f t="shared" si="9"/>
        <v>0</v>
      </c>
      <c r="X15" s="324">
        <f t="shared" si="9"/>
        <v>0</v>
      </c>
    </row>
    <row r="16" spans="1:24" ht="22.5" customHeight="1">
      <c r="A16" s="321">
        <v>2080150</v>
      </c>
      <c r="B16" s="286" t="str">
        <f>VLOOKUP(A16,Sheet1!A6:B1835,2,0)</f>
        <v>事业运行</v>
      </c>
      <c r="C16" s="243">
        <f t="shared" si="5"/>
        <v>90.51</v>
      </c>
      <c r="D16" s="243"/>
      <c r="E16" s="243"/>
      <c r="F16" s="243"/>
      <c r="G16" s="243"/>
      <c r="H16" s="243"/>
      <c r="I16" s="243"/>
      <c r="J16" s="243"/>
      <c r="K16" s="243">
        <f t="shared" si="6"/>
        <v>0</v>
      </c>
      <c r="L16" s="243"/>
      <c r="M16" s="243"/>
      <c r="N16" s="243"/>
      <c r="O16" s="243"/>
      <c r="P16" s="243"/>
      <c r="Q16" s="243"/>
      <c r="R16" s="243"/>
      <c r="S16" s="243"/>
      <c r="T16" s="243"/>
      <c r="U16" s="243">
        <f t="shared" si="7"/>
        <v>90.51</v>
      </c>
      <c r="V16" s="243">
        <v>90.51</v>
      </c>
      <c r="W16" s="243"/>
      <c r="X16" s="243"/>
    </row>
    <row r="17" spans="1:24" ht="22.5" customHeight="1">
      <c r="A17" s="322">
        <v>20805</v>
      </c>
      <c r="B17" s="309" t="str">
        <f>VLOOKUP(A17,Sheet1!A7:B1836,2,0)</f>
        <v>行政事业单位养老支出</v>
      </c>
      <c r="C17" s="324">
        <f>C18</f>
        <v>187.21</v>
      </c>
      <c r="D17" s="324">
        <f t="shared" ref="D17:X17" si="10">D18</f>
        <v>0</v>
      </c>
      <c r="E17" s="324">
        <f t="shared" si="10"/>
        <v>0</v>
      </c>
      <c r="F17" s="324">
        <f t="shared" si="10"/>
        <v>0</v>
      </c>
      <c r="G17" s="324">
        <f t="shared" si="10"/>
        <v>0</v>
      </c>
      <c r="H17" s="324">
        <f t="shared" si="10"/>
        <v>0</v>
      </c>
      <c r="I17" s="324">
        <f t="shared" si="10"/>
        <v>0</v>
      </c>
      <c r="J17" s="324">
        <f t="shared" si="10"/>
        <v>0</v>
      </c>
      <c r="K17" s="324">
        <f t="shared" si="10"/>
        <v>187.21</v>
      </c>
      <c r="L17" s="324">
        <f t="shared" si="10"/>
        <v>187.21</v>
      </c>
      <c r="M17" s="324">
        <f t="shared" si="10"/>
        <v>0</v>
      </c>
      <c r="N17" s="324">
        <f t="shared" si="10"/>
        <v>0</v>
      </c>
      <c r="O17" s="324">
        <f t="shared" si="10"/>
        <v>0</v>
      </c>
      <c r="P17" s="324">
        <f t="shared" si="10"/>
        <v>0</v>
      </c>
      <c r="Q17" s="324">
        <f t="shared" si="10"/>
        <v>0</v>
      </c>
      <c r="R17" s="324">
        <f t="shared" si="10"/>
        <v>0</v>
      </c>
      <c r="S17" s="324">
        <f t="shared" si="10"/>
        <v>0</v>
      </c>
      <c r="T17" s="324">
        <f t="shared" si="10"/>
        <v>0</v>
      </c>
      <c r="U17" s="324">
        <f t="shared" si="10"/>
        <v>0</v>
      </c>
      <c r="V17" s="324">
        <f t="shared" si="10"/>
        <v>0</v>
      </c>
      <c r="W17" s="324">
        <f t="shared" si="10"/>
        <v>0</v>
      </c>
      <c r="X17" s="324">
        <f t="shared" si="10"/>
        <v>0</v>
      </c>
    </row>
    <row r="18" spans="1:24" ht="22.5" customHeight="1">
      <c r="A18" s="321">
        <v>2080505</v>
      </c>
      <c r="B18" s="286" t="str">
        <f>VLOOKUP(A18,Sheet1!A8:B1837,2,0)</f>
        <v>机关事业单位基本养老保险缴费支出</v>
      </c>
      <c r="C18" s="243">
        <f t="shared" si="5"/>
        <v>187.21</v>
      </c>
      <c r="D18" s="243"/>
      <c r="E18" s="243"/>
      <c r="F18" s="243"/>
      <c r="G18" s="243"/>
      <c r="H18" s="243"/>
      <c r="I18" s="243"/>
      <c r="J18" s="243"/>
      <c r="K18" s="243">
        <f t="shared" si="6"/>
        <v>187.21</v>
      </c>
      <c r="L18" s="243">
        <v>187.21</v>
      </c>
      <c r="M18" s="243"/>
      <c r="N18" s="243"/>
      <c r="O18" s="243"/>
      <c r="P18" s="243"/>
      <c r="Q18" s="243"/>
      <c r="R18" s="243"/>
      <c r="S18" s="243"/>
      <c r="T18" s="243"/>
      <c r="U18" s="243">
        <f t="shared" si="7"/>
        <v>0</v>
      </c>
      <c r="V18" s="243"/>
      <c r="W18" s="243"/>
      <c r="X18" s="243"/>
    </row>
    <row r="19" spans="1:24" ht="22.5" customHeight="1">
      <c r="A19" s="322">
        <v>210</v>
      </c>
      <c r="B19" s="309" t="str">
        <f>VLOOKUP(A19,Sheet1!A9:B1838,2,0)</f>
        <v>卫生健康支出</v>
      </c>
      <c r="C19" s="324">
        <f>C20</f>
        <v>103.58000000000001</v>
      </c>
      <c r="D19" s="324">
        <f t="shared" ref="D19:X20" si="11">D20</f>
        <v>0</v>
      </c>
      <c r="E19" s="324">
        <f t="shared" si="11"/>
        <v>0</v>
      </c>
      <c r="F19" s="324">
        <f t="shared" si="11"/>
        <v>0</v>
      </c>
      <c r="G19" s="324">
        <f t="shared" si="11"/>
        <v>0</v>
      </c>
      <c r="H19" s="324">
        <f t="shared" si="11"/>
        <v>0</v>
      </c>
      <c r="I19" s="324">
        <f t="shared" si="11"/>
        <v>0</v>
      </c>
      <c r="J19" s="324">
        <f t="shared" si="11"/>
        <v>0</v>
      </c>
      <c r="K19" s="324">
        <f t="shared" si="11"/>
        <v>103.58000000000001</v>
      </c>
      <c r="L19" s="324">
        <f t="shared" si="11"/>
        <v>0</v>
      </c>
      <c r="M19" s="324">
        <f t="shared" si="11"/>
        <v>0</v>
      </c>
      <c r="N19" s="324">
        <f t="shared" si="11"/>
        <v>89.5</v>
      </c>
      <c r="O19" s="324">
        <f t="shared" si="11"/>
        <v>2.37</v>
      </c>
      <c r="P19" s="324">
        <f t="shared" si="11"/>
        <v>0</v>
      </c>
      <c r="Q19" s="324">
        <f t="shared" si="11"/>
        <v>11.71</v>
      </c>
      <c r="R19" s="324">
        <f t="shared" si="11"/>
        <v>0</v>
      </c>
      <c r="S19" s="324">
        <f t="shared" si="11"/>
        <v>0</v>
      </c>
      <c r="T19" s="324">
        <f t="shared" si="11"/>
        <v>0</v>
      </c>
      <c r="U19" s="324">
        <f t="shared" si="11"/>
        <v>0</v>
      </c>
      <c r="V19" s="324">
        <f t="shared" si="11"/>
        <v>0</v>
      </c>
      <c r="W19" s="324">
        <f t="shared" si="11"/>
        <v>0</v>
      </c>
      <c r="X19" s="324">
        <f t="shared" si="11"/>
        <v>0</v>
      </c>
    </row>
    <row r="20" spans="1:24" ht="22.5" customHeight="1">
      <c r="A20" s="322">
        <v>21011</v>
      </c>
      <c r="B20" s="309" t="str">
        <f>VLOOKUP(A20,Sheet1!A10:B1839,2,0)</f>
        <v>行政事业单位医疗</v>
      </c>
      <c r="C20" s="324">
        <f>C21</f>
        <v>103.58000000000001</v>
      </c>
      <c r="D20" s="324">
        <f t="shared" si="11"/>
        <v>0</v>
      </c>
      <c r="E20" s="324">
        <f t="shared" si="11"/>
        <v>0</v>
      </c>
      <c r="F20" s="324">
        <f t="shared" si="11"/>
        <v>0</v>
      </c>
      <c r="G20" s="324">
        <f t="shared" si="11"/>
        <v>0</v>
      </c>
      <c r="H20" s="324">
        <f t="shared" si="11"/>
        <v>0</v>
      </c>
      <c r="I20" s="324">
        <f t="shared" si="11"/>
        <v>0</v>
      </c>
      <c r="J20" s="324">
        <f t="shared" si="11"/>
        <v>0</v>
      </c>
      <c r="K20" s="324">
        <f t="shared" si="11"/>
        <v>103.58000000000001</v>
      </c>
      <c r="L20" s="324">
        <f t="shared" si="11"/>
        <v>0</v>
      </c>
      <c r="M20" s="324">
        <f t="shared" si="11"/>
        <v>0</v>
      </c>
      <c r="N20" s="324">
        <f t="shared" si="11"/>
        <v>89.5</v>
      </c>
      <c r="O20" s="324">
        <f t="shared" si="11"/>
        <v>2.37</v>
      </c>
      <c r="P20" s="324">
        <f t="shared" si="11"/>
        <v>0</v>
      </c>
      <c r="Q20" s="324">
        <f t="shared" si="11"/>
        <v>11.71</v>
      </c>
      <c r="R20" s="324">
        <f t="shared" si="11"/>
        <v>0</v>
      </c>
      <c r="S20" s="324">
        <f t="shared" si="11"/>
        <v>0</v>
      </c>
      <c r="T20" s="324">
        <f t="shared" si="11"/>
        <v>0</v>
      </c>
      <c r="U20" s="324">
        <f t="shared" si="11"/>
        <v>0</v>
      </c>
      <c r="V20" s="324">
        <f t="shared" si="11"/>
        <v>0</v>
      </c>
      <c r="W20" s="324">
        <f t="shared" si="11"/>
        <v>0</v>
      </c>
      <c r="X20" s="324">
        <f t="shared" si="11"/>
        <v>0</v>
      </c>
    </row>
    <row r="21" spans="1:24" ht="22.5" customHeight="1">
      <c r="A21" s="321">
        <v>2101101</v>
      </c>
      <c r="B21" s="286" t="str">
        <f>VLOOKUP(A21,Sheet1!A6:B1835,2,0)</f>
        <v>行政单位医疗</v>
      </c>
      <c r="C21" s="243">
        <f t="shared" si="5"/>
        <v>103.58000000000001</v>
      </c>
      <c r="D21" s="243"/>
      <c r="E21" s="243"/>
      <c r="F21" s="243"/>
      <c r="G21" s="243"/>
      <c r="H21" s="243"/>
      <c r="I21" s="243"/>
      <c r="J21" s="243"/>
      <c r="K21" s="243">
        <f t="shared" si="6"/>
        <v>103.58000000000001</v>
      </c>
      <c r="L21" s="243"/>
      <c r="M21" s="243"/>
      <c r="N21" s="243">
        <f>1.75+87.75</f>
        <v>89.5</v>
      </c>
      <c r="O21" s="243">
        <v>2.37</v>
      </c>
      <c r="P21" s="243"/>
      <c r="Q21" s="243">
        <v>11.71</v>
      </c>
      <c r="R21" s="243"/>
      <c r="S21" s="243"/>
      <c r="T21" s="243"/>
      <c r="U21" s="243">
        <f t="shared" si="7"/>
        <v>0</v>
      </c>
      <c r="V21" s="243"/>
      <c r="W21" s="243"/>
      <c r="X21" s="243"/>
    </row>
    <row r="22" spans="1:24" ht="22.5" customHeight="1">
      <c r="A22" s="322">
        <v>212</v>
      </c>
      <c r="B22" s="309" t="str">
        <f>VLOOKUP(A22,Sheet1!A7:B1836,2,0)</f>
        <v>城乡社区支出</v>
      </c>
      <c r="C22" s="324">
        <f>C23</f>
        <v>31.08</v>
      </c>
      <c r="D22" s="324">
        <f t="shared" ref="D22:X23" si="12">D23</f>
        <v>0</v>
      </c>
      <c r="E22" s="324">
        <f t="shared" si="12"/>
        <v>0</v>
      </c>
      <c r="F22" s="324">
        <f t="shared" si="12"/>
        <v>0</v>
      </c>
      <c r="G22" s="324">
        <f t="shared" si="12"/>
        <v>0</v>
      </c>
      <c r="H22" s="324">
        <f t="shared" si="12"/>
        <v>0</v>
      </c>
      <c r="I22" s="324">
        <f t="shared" si="12"/>
        <v>0</v>
      </c>
      <c r="J22" s="324">
        <f t="shared" si="12"/>
        <v>0</v>
      </c>
      <c r="K22" s="324">
        <f t="shared" si="12"/>
        <v>0</v>
      </c>
      <c r="L22" s="324">
        <f t="shared" si="12"/>
        <v>0</v>
      </c>
      <c r="M22" s="324">
        <f t="shared" si="12"/>
        <v>0</v>
      </c>
      <c r="N22" s="324">
        <f t="shared" si="12"/>
        <v>0</v>
      </c>
      <c r="O22" s="324">
        <f t="shared" si="12"/>
        <v>0</v>
      </c>
      <c r="P22" s="324">
        <f t="shared" si="12"/>
        <v>0</v>
      </c>
      <c r="Q22" s="324">
        <f t="shared" si="12"/>
        <v>0</v>
      </c>
      <c r="R22" s="324">
        <f t="shared" si="12"/>
        <v>0</v>
      </c>
      <c r="S22" s="324">
        <f t="shared" si="12"/>
        <v>0</v>
      </c>
      <c r="T22" s="324">
        <f t="shared" si="12"/>
        <v>0</v>
      </c>
      <c r="U22" s="324">
        <f t="shared" si="12"/>
        <v>31.08</v>
      </c>
      <c r="V22" s="324">
        <f t="shared" si="12"/>
        <v>31.08</v>
      </c>
      <c r="W22" s="324">
        <f t="shared" si="12"/>
        <v>0</v>
      </c>
      <c r="X22" s="324">
        <f t="shared" si="12"/>
        <v>0</v>
      </c>
    </row>
    <row r="23" spans="1:24" ht="22.5" customHeight="1">
      <c r="A23" s="322">
        <v>21201</v>
      </c>
      <c r="B23" s="309" t="str">
        <f>VLOOKUP(A23,Sheet1!A8:B1837,2,0)</f>
        <v>城乡社区管理事务</v>
      </c>
      <c r="C23" s="324">
        <f>C24</f>
        <v>31.08</v>
      </c>
      <c r="D23" s="324">
        <f t="shared" si="12"/>
        <v>0</v>
      </c>
      <c r="E23" s="324">
        <f t="shared" si="12"/>
        <v>0</v>
      </c>
      <c r="F23" s="324">
        <f t="shared" si="12"/>
        <v>0</v>
      </c>
      <c r="G23" s="324">
        <f t="shared" si="12"/>
        <v>0</v>
      </c>
      <c r="H23" s="324">
        <f t="shared" si="12"/>
        <v>0</v>
      </c>
      <c r="I23" s="324">
        <f t="shared" si="12"/>
        <v>0</v>
      </c>
      <c r="J23" s="324">
        <f t="shared" si="12"/>
        <v>0</v>
      </c>
      <c r="K23" s="324">
        <f t="shared" si="12"/>
        <v>0</v>
      </c>
      <c r="L23" s="324">
        <f t="shared" si="12"/>
        <v>0</v>
      </c>
      <c r="M23" s="324">
        <f t="shared" si="12"/>
        <v>0</v>
      </c>
      <c r="N23" s="324">
        <f t="shared" si="12"/>
        <v>0</v>
      </c>
      <c r="O23" s="324">
        <f t="shared" si="12"/>
        <v>0</v>
      </c>
      <c r="P23" s="324">
        <f t="shared" si="12"/>
        <v>0</v>
      </c>
      <c r="Q23" s="324">
        <f t="shared" si="12"/>
        <v>0</v>
      </c>
      <c r="R23" s="324">
        <f t="shared" si="12"/>
        <v>0</v>
      </c>
      <c r="S23" s="324">
        <f t="shared" si="12"/>
        <v>0</v>
      </c>
      <c r="T23" s="324">
        <f t="shared" si="12"/>
        <v>0</v>
      </c>
      <c r="U23" s="324">
        <f t="shared" si="12"/>
        <v>31.08</v>
      </c>
      <c r="V23" s="324">
        <f t="shared" si="12"/>
        <v>31.08</v>
      </c>
      <c r="W23" s="324">
        <f t="shared" si="12"/>
        <v>0</v>
      </c>
      <c r="X23" s="324">
        <f t="shared" si="12"/>
        <v>0</v>
      </c>
    </row>
    <row r="24" spans="1:24" ht="22.5" customHeight="1">
      <c r="A24" s="321">
        <v>2120101</v>
      </c>
      <c r="B24" s="286" t="str">
        <f>VLOOKUP(A24,Sheet1!A9:B1838,2,0)</f>
        <v>行政运行</v>
      </c>
      <c r="C24" s="243">
        <f t="shared" si="5"/>
        <v>31.08</v>
      </c>
      <c r="D24" s="243"/>
      <c r="E24" s="243"/>
      <c r="F24" s="243"/>
      <c r="G24" s="243"/>
      <c r="H24" s="243"/>
      <c r="I24" s="243"/>
      <c r="J24" s="243"/>
      <c r="K24" s="243">
        <f t="shared" si="6"/>
        <v>0</v>
      </c>
      <c r="L24" s="243"/>
      <c r="M24" s="243"/>
      <c r="N24" s="243"/>
      <c r="O24" s="243"/>
      <c r="P24" s="243"/>
      <c r="Q24" s="243"/>
      <c r="R24" s="243"/>
      <c r="S24" s="243"/>
      <c r="T24" s="243"/>
      <c r="U24" s="243">
        <f t="shared" si="7"/>
        <v>31.08</v>
      </c>
      <c r="V24" s="243">
        <v>31.08</v>
      </c>
      <c r="W24" s="243"/>
      <c r="X24" s="243"/>
    </row>
    <row r="25" spans="1:24" ht="22.5" customHeight="1">
      <c r="A25" s="322">
        <v>220</v>
      </c>
      <c r="B25" s="309" t="str">
        <f>VLOOKUP(A25,Sheet1!A10:B1839,2,0)</f>
        <v>自然资源海洋气象等支出</v>
      </c>
      <c r="C25" s="324">
        <f>C26</f>
        <v>75.599999999999994</v>
      </c>
      <c r="D25" s="324">
        <f t="shared" ref="D25:X26" si="13">D26</f>
        <v>0</v>
      </c>
      <c r="E25" s="324">
        <f t="shared" si="13"/>
        <v>0</v>
      </c>
      <c r="F25" s="324">
        <f t="shared" si="13"/>
        <v>0</v>
      </c>
      <c r="G25" s="324">
        <f t="shared" si="13"/>
        <v>0</v>
      </c>
      <c r="H25" s="324">
        <f t="shared" si="13"/>
        <v>0</v>
      </c>
      <c r="I25" s="324">
        <f t="shared" si="13"/>
        <v>0</v>
      </c>
      <c r="J25" s="324">
        <f t="shared" si="13"/>
        <v>0</v>
      </c>
      <c r="K25" s="324">
        <f t="shared" si="13"/>
        <v>0</v>
      </c>
      <c r="L25" s="324">
        <f t="shared" si="13"/>
        <v>0</v>
      </c>
      <c r="M25" s="324">
        <f t="shared" si="13"/>
        <v>0</v>
      </c>
      <c r="N25" s="324">
        <f t="shared" si="13"/>
        <v>0</v>
      </c>
      <c r="O25" s="324">
        <f t="shared" si="13"/>
        <v>0</v>
      </c>
      <c r="P25" s="324">
        <f t="shared" si="13"/>
        <v>0</v>
      </c>
      <c r="Q25" s="324">
        <f t="shared" si="13"/>
        <v>0</v>
      </c>
      <c r="R25" s="324">
        <f t="shared" si="13"/>
        <v>0</v>
      </c>
      <c r="S25" s="324">
        <f t="shared" si="13"/>
        <v>0</v>
      </c>
      <c r="T25" s="324">
        <f t="shared" si="13"/>
        <v>0</v>
      </c>
      <c r="U25" s="324">
        <f t="shared" si="13"/>
        <v>75.599999999999994</v>
      </c>
      <c r="V25" s="324">
        <f t="shared" si="13"/>
        <v>46.08</v>
      </c>
      <c r="W25" s="324">
        <f t="shared" si="13"/>
        <v>0</v>
      </c>
      <c r="X25" s="324">
        <f t="shared" si="13"/>
        <v>29.52</v>
      </c>
    </row>
    <row r="26" spans="1:24" ht="22.5" customHeight="1">
      <c r="A26" s="322">
        <v>22001</v>
      </c>
      <c r="B26" s="309" t="str">
        <f>VLOOKUP(A26,Sheet1!A11:B1840,2,0)</f>
        <v>自然资源事务</v>
      </c>
      <c r="C26" s="324">
        <f>C27</f>
        <v>75.599999999999994</v>
      </c>
      <c r="D26" s="324">
        <f t="shared" si="13"/>
        <v>0</v>
      </c>
      <c r="E26" s="324">
        <f t="shared" si="13"/>
        <v>0</v>
      </c>
      <c r="F26" s="324">
        <f t="shared" si="13"/>
        <v>0</v>
      </c>
      <c r="G26" s="324">
        <f t="shared" si="13"/>
        <v>0</v>
      </c>
      <c r="H26" s="324">
        <f t="shared" si="13"/>
        <v>0</v>
      </c>
      <c r="I26" s="324">
        <f t="shared" si="13"/>
        <v>0</v>
      </c>
      <c r="J26" s="324">
        <f t="shared" si="13"/>
        <v>0</v>
      </c>
      <c r="K26" s="324">
        <f t="shared" si="13"/>
        <v>0</v>
      </c>
      <c r="L26" s="324">
        <f t="shared" si="13"/>
        <v>0</v>
      </c>
      <c r="M26" s="324">
        <f t="shared" si="13"/>
        <v>0</v>
      </c>
      <c r="N26" s="324">
        <f t="shared" si="13"/>
        <v>0</v>
      </c>
      <c r="O26" s="324">
        <f t="shared" si="13"/>
        <v>0</v>
      </c>
      <c r="P26" s="324">
        <f t="shared" si="13"/>
        <v>0</v>
      </c>
      <c r="Q26" s="324">
        <f t="shared" si="13"/>
        <v>0</v>
      </c>
      <c r="R26" s="324">
        <f t="shared" si="13"/>
        <v>0</v>
      </c>
      <c r="S26" s="324">
        <f t="shared" si="13"/>
        <v>0</v>
      </c>
      <c r="T26" s="324">
        <f t="shared" si="13"/>
        <v>0</v>
      </c>
      <c r="U26" s="324">
        <f t="shared" si="13"/>
        <v>75.599999999999994</v>
      </c>
      <c r="V26" s="324">
        <f t="shared" si="13"/>
        <v>46.08</v>
      </c>
      <c r="W26" s="324">
        <f t="shared" si="13"/>
        <v>0</v>
      </c>
      <c r="X26" s="324">
        <f t="shared" si="13"/>
        <v>29.52</v>
      </c>
    </row>
    <row r="27" spans="1:24" ht="22.5" customHeight="1">
      <c r="A27" s="321">
        <v>2200150</v>
      </c>
      <c r="B27" s="286" t="str">
        <f>VLOOKUP(A27,Sheet1!A13:B1842,2,0)</f>
        <v>事业运行</v>
      </c>
      <c r="C27" s="243">
        <f t="shared" si="5"/>
        <v>75.599999999999994</v>
      </c>
      <c r="D27" s="243"/>
      <c r="E27" s="243"/>
      <c r="F27" s="243"/>
      <c r="G27" s="243"/>
      <c r="H27" s="243"/>
      <c r="I27" s="243"/>
      <c r="J27" s="243"/>
      <c r="K27" s="243">
        <f t="shared" si="6"/>
        <v>0</v>
      </c>
      <c r="L27" s="243"/>
      <c r="M27" s="243"/>
      <c r="N27" s="243"/>
      <c r="O27" s="243"/>
      <c r="P27" s="243"/>
      <c r="Q27" s="243"/>
      <c r="R27" s="243"/>
      <c r="S27" s="243"/>
      <c r="T27" s="243"/>
      <c r="U27" s="243">
        <f t="shared" si="7"/>
        <v>75.599999999999994</v>
      </c>
      <c r="V27" s="243">
        <v>46.08</v>
      </c>
      <c r="W27" s="243">
        <v>0</v>
      </c>
      <c r="X27" s="243">
        <v>29.52</v>
      </c>
    </row>
    <row r="28" spans="1:24" ht="22.5" customHeight="1">
      <c r="A28" s="322">
        <v>221</v>
      </c>
      <c r="B28" s="309" t="str">
        <f>VLOOKUP(A28,Sheet1!A15:B1844,2,0)</f>
        <v>住房保障支出</v>
      </c>
      <c r="C28" s="324">
        <f>C30</f>
        <v>425.05</v>
      </c>
      <c r="D28" s="324">
        <f t="shared" ref="D28:X28" si="14">D30</f>
        <v>0</v>
      </c>
      <c r="E28" s="324">
        <f t="shared" si="14"/>
        <v>0</v>
      </c>
      <c r="F28" s="324">
        <f t="shared" si="14"/>
        <v>0</v>
      </c>
      <c r="G28" s="324">
        <f t="shared" si="14"/>
        <v>0</v>
      </c>
      <c r="H28" s="324">
        <f t="shared" si="14"/>
        <v>0</v>
      </c>
      <c r="I28" s="324">
        <f t="shared" si="14"/>
        <v>0</v>
      </c>
      <c r="J28" s="324">
        <f t="shared" si="14"/>
        <v>0</v>
      </c>
      <c r="K28" s="324">
        <f t="shared" si="14"/>
        <v>0</v>
      </c>
      <c r="L28" s="324">
        <f t="shared" si="14"/>
        <v>0</v>
      </c>
      <c r="M28" s="324">
        <f t="shared" si="14"/>
        <v>0</v>
      </c>
      <c r="N28" s="324">
        <f t="shared" si="14"/>
        <v>0</v>
      </c>
      <c r="O28" s="324">
        <f t="shared" si="14"/>
        <v>0</v>
      </c>
      <c r="P28" s="324">
        <f t="shared" si="14"/>
        <v>0</v>
      </c>
      <c r="Q28" s="324">
        <f t="shared" si="14"/>
        <v>0</v>
      </c>
      <c r="R28" s="324">
        <f t="shared" si="14"/>
        <v>0</v>
      </c>
      <c r="S28" s="324">
        <f t="shared" si="14"/>
        <v>425.05</v>
      </c>
      <c r="T28" s="324">
        <f t="shared" si="14"/>
        <v>0</v>
      </c>
      <c r="U28" s="324">
        <f t="shared" si="14"/>
        <v>0</v>
      </c>
      <c r="V28" s="324">
        <f t="shared" si="14"/>
        <v>0</v>
      </c>
      <c r="W28" s="324">
        <f t="shared" si="14"/>
        <v>0</v>
      </c>
      <c r="X28" s="324">
        <f t="shared" si="14"/>
        <v>0</v>
      </c>
    </row>
    <row r="29" spans="1:24" ht="22.5" customHeight="1">
      <c r="A29" s="322">
        <v>22102</v>
      </c>
      <c r="B29" s="309" t="str">
        <f>VLOOKUP(A29,Sheet1!A16:B1845,2,0)</f>
        <v>住房改革支出</v>
      </c>
      <c r="C29" s="324">
        <f>C30</f>
        <v>425.05</v>
      </c>
      <c r="D29" s="324">
        <f t="shared" ref="D29:X29" si="15">D30</f>
        <v>0</v>
      </c>
      <c r="E29" s="324">
        <f t="shared" si="15"/>
        <v>0</v>
      </c>
      <c r="F29" s="324">
        <f t="shared" si="15"/>
        <v>0</v>
      </c>
      <c r="G29" s="324">
        <f t="shared" si="15"/>
        <v>0</v>
      </c>
      <c r="H29" s="324">
        <f t="shared" si="15"/>
        <v>0</v>
      </c>
      <c r="I29" s="324">
        <f t="shared" si="15"/>
        <v>0</v>
      </c>
      <c r="J29" s="324">
        <f t="shared" si="15"/>
        <v>0</v>
      </c>
      <c r="K29" s="324">
        <f t="shared" si="15"/>
        <v>0</v>
      </c>
      <c r="L29" s="324">
        <f t="shared" si="15"/>
        <v>0</v>
      </c>
      <c r="M29" s="324">
        <f t="shared" si="15"/>
        <v>0</v>
      </c>
      <c r="N29" s="324">
        <f t="shared" si="15"/>
        <v>0</v>
      </c>
      <c r="O29" s="324">
        <f t="shared" si="15"/>
        <v>0</v>
      </c>
      <c r="P29" s="324">
        <f t="shared" si="15"/>
        <v>0</v>
      </c>
      <c r="Q29" s="324">
        <f t="shared" si="15"/>
        <v>0</v>
      </c>
      <c r="R29" s="324">
        <f t="shared" si="15"/>
        <v>0</v>
      </c>
      <c r="S29" s="324">
        <f t="shared" si="15"/>
        <v>425.05</v>
      </c>
      <c r="T29" s="324">
        <f t="shared" si="15"/>
        <v>0</v>
      </c>
      <c r="U29" s="324">
        <f t="shared" si="15"/>
        <v>0</v>
      </c>
      <c r="V29" s="324">
        <f t="shared" si="15"/>
        <v>0</v>
      </c>
      <c r="W29" s="324">
        <f t="shared" si="15"/>
        <v>0</v>
      </c>
      <c r="X29" s="324">
        <f t="shared" si="15"/>
        <v>0</v>
      </c>
    </row>
    <row r="30" spans="1:24" ht="22.5" customHeight="1">
      <c r="A30" s="321">
        <v>2210201</v>
      </c>
      <c r="B30" s="286" t="str">
        <f>VLOOKUP(A30,Sheet1!A15:B1844,2,0)</f>
        <v>住房公积金</v>
      </c>
      <c r="C30" s="243">
        <f t="shared" si="5"/>
        <v>425.05</v>
      </c>
      <c r="D30" s="323"/>
      <c r="E30" s="323"/>
      <c r="F30" s="323"/>
      <c r="G30" s="323"/>
      <c r="H30" s="323"/>
      <c r="I30" s="323"/>
      <c r="J30" s="323"/>
      <c r="K30" s="243">
        <f t="shared" si="6"/>
        <v>0</v>
      </c>
      <c r="L30" s="67"/>
      <c r="M30" s="67"/>
      <c r="N30" s="323"/>
      <c r="O30" s="323"/>
      <c r="P30" s="323"/>
      <c r="Q30" s="323"/>
      <c r="R30" s="323"/>
      <c r="S30" s="243">
        <v>425.05</v>
      </c>
      <c r="T30" s="323"/>
      <c r="U30" s="243">
        <f t="shared" si="7"/>
        <v>0</v>
      </c>
      <c r="V30" s="323"/>
      <c r="W30" s="323"/>
      <c r="X30" s="323"/>
    </row>
    <row r="31" spans="1:24" ht="32.1" customHeight="1">
      <c r="B31" s="8"/>
      <c r="C31" s="8"/>
      <c r="D31" s="8"/>
      <c r="E31" s="8"/>
      <c r="F31" s="8"/>
      <c r="G31" s="8"/>
      <c r="H31" s="8"/>
      <c r="I31" s="8"/>
      <c r="J31" s="8"/>
      <c r="M31" s="8"/>
      <c r="N31" s="8"/>
      <c r="O31" s="8"/>
      <c r="P31" s="8"/>
      <c r="Q31" s="8"/>
      <c r="R31" s="8"/>
      <c r="S31" s="8"/>
      <c r="T31" s="8"/>
      <c r="V31" s="8"/>
      <c r="W31" s="8"/>
      <c r="X31" s="8"/>
    </row>
  </sheetData>
  <sheetProtection formatCells="0" formatColumns="0" formatRows="0"/>
  <mergeCells count="26">
    <mergeCell ref="W5:W6"/>
    <mergeCell ref="X5:X6"/>
    <mergeCell ref="G4:G6"/>
    <mergeCell ref="M5:M6"/>
    <mergeCell ref="K4:R4"/>
    <mergeCell ref="S4:S6"/>
    <mergeCell ref="T4:T6"/>
    <mergeCell ref="J4:J6"/>
    <mergeCell ref="I4:I6"/>
    <mergeCell ref="U5:U6"/>
    <mergeCell ref="K5:K6"/>
    <mergeCell ref="L5:L6"/>
    <mergeCell ref="N5:N6"/>
    <mergeCell ref="O5:O6"/>
    <mergeCell ref="V5:V6"/>
    <mergeCell ref="P5:P6"/>
    <mergeCell ref="Q5:Q6"/>
    <mergeCell ref="R5:R6"/>
    <mergeCell ref="A3:H3"/>
    <mergeCell ref="A4:A6"/>
    <mergeCell ref="E4:E6"/>
    <mergeCell ref="F4:F6"/>
    <mergeCell ref="B4:B6"/>
    <mergeCell ref="C4:C6"/>
    <mergeCell ref="D4:D6"/>
    <mergeCell ref="H4:H6"/>
  </mergeCells>
  <phoneticPr fontId="0" type="noConversion"/>
  <printOptions horizontalCentered="1"/>
  <pageMargins left="0.39370078740157477" right="0.39370078740157477" top="0.59055118110236215" bottom="0.47244096365500621" header="0.49999999249075339" footer="0.31496063461453894"/>
  <pageSetup paperSize="9" scale="65" orientation="landscape" verticalDpi="0" r:id="rId1"/>
  <headerFooter alignWithMargins="0">
    <oddFooter>页(&amp;P)</oddFooter>
  </headerFooter>
</worksheet>
</file>

<file path=xl/worksheets/sheet11.xml><?xml version="1.0" encoding="utf-8"?>
<worksheet xmlns="http://schemas.openxmlformats.org/spreadsheetml/2006/main" xmlns:r="http://schemas.openxmlformats.org/officeDocument/2006/relationships">
  <dimension ref="A1:U77"/>
  <sheetViews>
    <sheetView showGridLines="0" showZeros="0" workbookViewId="0">
      <selection activeCell="D13" sqref="D13"/>
    </sheetView>
  </sheetViews>
  <sheetFormatPr defaultColWidth="9.1640625" defaultRowHeight="12.75" customHeight="1"/>
  <cols>
    <col min="1" max="1" width="14.83203125" customWidth="1"/>
    <col min="2" max="2" width="23.83203125" customWidth="1"/>
    <col min="3" max="3" width="15.6640625" customWidth="1"/>
    <col min="4" max="4" width="15.33203125" customWidth="1"/>
    <col min="5" max="5" width="18.1640625" customWidth="1"/>
    <col min="6" max="6" width="14.33203125" customWidth="1"/>
    <col min="7" max="7" width="11.33203125" customWidth="1"/>
    <col min="8" max="8" width="11.5" customWidth="1"/>
    <col min="9" max="9" width="11.6640625" customWidth="1"/>
    <col min="10" max="10" width="15" customWidth="1"/>
    <col min="11" max="11" width="9.33203125" customWidth="1"/>
    <col min="12" max="21" width="10.6640625" customWidth="1"/>
  </cols>
  <sheetData>
    <row r="1" spans="1:21" ht="20.100000000000001" customHeight="1">
      <c r="A1" s="59" t="s">
        <v>296</v>
      </c>
      <c r="B1" s="41"/>
      <c r="C1" s="42"/>
      <c r="D1" s="42"/>
      <c r="E1" s="42"/>
      <c r="F1" s="42"/>
      <c r="G1" s="42"/>
      <c r="H1" s="42"/>
      <c r="I1" s="42"/>
      <c r="J1" s="42"/>
      <c r="K1" s="42"/>
      <c r="L1" s="43"/>
      <c r="M1" s="43"/>
      <c r="N1" s="43"/>
      <c r="O1" s="43"/>
      <c r="P1" s="46"/>
      <c r="Q1" s="46"/>
      <c r="R1" s="46"/>
      <c r="S1" s="47"/>
      <c r="T1" s="47"/>
      <c r="U1" s="47"/>
    </row>
    <row r="2" spans="1:21" ht="20.100000000000001" customHeight="1">
      <c r="A2" s="30" t="s">
        <v>176</v>
      </c>
      <c r="B2" s="30"/>
      <c r="C2" s="30"/>
      <c r="D2" s="30"/>
      <c r="E2" s="30"/>
      <c r="F2" s="30"/>
      <c r="G2" s="30"/>
      <c r="H2" s="30"/>
      <c r="I2" s="30"/>
      <c r="J2" s="30"/>
      <c r="K2" s="30"/>
      <c r="L2" s="43"/>
      <c r="M2" s="43"/>
      <c r="N2" s="43"/>
      <c r="O2" s="43"/>
      <c r="P2" s="46"/>
      <c r="Q2" s="46"/>
      <c r="R2" s="46"/>
      <c r="S2" s="47"/>
      <c r="T2" s="47"/>
      <c r="U2" s="47"/>
    </row>
    <row r="3" spans="1:21" ht="20.100000000000001" customHeight="1">
      <c r="A3" s="421" t="s">
        <v>462</v>
      </c>
      <c r="B3" s="422"/>
      <c r="C3" s="422"/>
      <c r="D3" s="422"/>
      <c r="E3" s="422"/>
      <c r="F3" s="48"/>
      <c r="G3" s="48"/>
      <c r="H3" s="48"/>
      <c r="I3" s="48"/>
      <c r="J3" s="48"/>
      <c r="K3" s="49" t="s">
        <v>246</v>
      </c>
      <c r="L3" s="50"/>
      <c r="M3" s="50"/>
      <c r="N3" s="50"/>
      <c r="O3" s="50"/>
      <c r="P3" s="50"/>
      <c r="Q3" s="50"/>
      <c r="R3" s="50"/>
      <c r="S3" s="50"/>
      <c r="T3" s="50"/>
      <c r="U3" s="50"/>
    </row>
    <row r="4" spans="1:21" ht="20.100000000000001" customHeight="1">
      <c r="A4" s="405" t="s">
        <v>228</v>
      </c>
      <c r="B4" s="405"/>
      <c r="C4" s="418" t="s">
        <v>325</v>
      </c>
      <c r="D4" s="404" t="s">
        <v>348</v>
      </c>
      <c r="E4" s="404"/>
      <c r="F4" s="403"/>
      <c r="G4" s="403"/>
      <c r="H4" s="416"/>
      <c r="I4" s="403" t="s">
        <v>404</v>
      </c>
      <c r="J4" s="403"/>
      <c r="K4" s="403"/>
      <c r="L4" s="50"/>
      <c r="M4" s="50"/>
      <c r="N4" s="50"/>
      <c r="O4" s="50"/>
      <c r="P4" s="50"/>
      <c r="Q4" s="50"/>
      <c r="R4" s="50"/>
      <c r="S4" s="50"/>
      <c r="T4" s="50"/>
      <c r="U4" s="50"/>
    </row>
    <row r="5" spans="1:21" ht="38.25" customHeight="1">
      <c r="A5" s="21" t="s">
        <v>53</v>
      </c>
      <c r="B5" s="62" t="s">
        <v>309</v>
      </c>
      <c r="C5" s="440"/>
      <c r="D5" s="20" t="s">
        <v>257</v>
      </c>
      <c r="E5" s="20" t="s">
        <v>292</v>
      </c>
      <c r="F5" s="20" t="s">
        <v>214</v>
      </c>
      <c r="G5" s="20" t="s">
        <v>36</v>
      </c>
      <c r="H5" s="20" t="s">
        <v>440</v>
      </c>
      <c r="I5" s="85" t="s">
        <v>257</v>
      </c>
      <c r="J5" s="85" t="s">
        <v>255</v>
      </c>
      <c r="K5" s="20" t="s">
        <v>224</v>
      </c>
      <c r="L5" s="47"/>
      <c r="M5" s="47"/>
      <c r="N5" s="47"/>
      <c r="O5" s="47"/>
      <c r="P5" s="47"/>
      <c r="Q5" s="47"/>
      <c r="R5" s="47"/>
      <c r="S5" s="47"/>
      <c r="T5" s="47"/>
      <c r="U5" s="47"/>
    </row>
    <row r="6" spans="1:21" s="176" customFormat="1" ht="23.1" customHeight="1">
      <c r="A6" s="179"/>
      <c r="B6" s="325" t="s">
        <v>1899</v>
      </c>
      <c r="C6" s="297">
        <f>C7+C10+C13+C18+C21+C24+C27</f>
        <v>5463.0300000000007</v>
      </c>
      <c r="D6" s="297">
        <f t="shared" ref="D6:H6" si="0">D7+D10+D13+D18+D21+D24+D27</f>
        <v>5463.0300000000007</v>
      </c>
      <c r="E6" s="297">
        <f t="shared" si="0"/>
        <v>3661.3</v>
      </c>
      <c r="F6" s="297">
        <f t="shared" si="0"/>
        <v>290.79000000000002</v>
      </c>
      <c r="G6" s="297">
        <f t="shared" si="0"/>
        <v>425.05</v>
      </c>
      <c r="H6" s="297">
        <f t="shared" si="0"/>
        <v>1085.8900000000001</v>
      </c>
      <c r="I6" s="173"/>
      <c r="J6" s="173"/>
      <c r="K6" s="173"/>
      <c r="L6" s="180"/>
      <c r="N6" s="180"/>
      <c r="O6" s="180"/>
      <c r="P6" s="180"/>
      <c r="Q6" s="180"/>
      <c r="R6" s="180"/>
      <c r="S6" s="180"/>
      <c r="T6" s="180"/>
      <c r="U6" s="180"/>
    </row>
    <row r="7" spans="1:21" s="176" customFormat="1" ht="23.1" customHeight="1">
      <c r="A7" s="320" t="s">
        <v>1895</v>
      </c>
      <c r="B7" s="309" t="s">
        <v>1898</v>
      </c>
      <c r="C7" s="324">
        <v>3597.1200000000003</v>
      </c>
      <c r="D7" s="297">
        <f t="shared" ref="D7:D8" si="1">E7+F7+G7+H7</f>
        <v>3597.12</v>
      </c>
      <c r="E7" s="297">
        <f>E8</f>
        <v>3102.44</v>
      </c>
      <c r="F7" s="297">
        <f t="shared" ref="F7:H8" si="2">F8</f>
        <v>0</v>
      </c>
      <c r="G7" s="297">
        <f t="shared" si="2"/>
        <v>0</v>
      </c>
      <c r="H7" s="297">
        <f t="shared" si="2"/>
        <v>494.68</v>
      </c>
      <c r="I7" s="173"/>
      <c r="J7" s="173"/>
      <c r="K7" s="173"/>
      <c r="L7" s="180"/>
      <c r="N7" s="180"/>
      <c r="O7" s="180"/>
      <c r="P7" s="180"/>
      <c r="Q7" s="180"/>
      <c r="R7" s="180"/>
      <c r="S7" s="180"/>
      <c r="T7" s="180"/>
      <c r="U7" s="180"/>
    </row>
    <row r="8" spans="1:21" s="176" customFormat="1" ht="23.1" customHeight="1">
      <c r="A8" s="320" t="s">
        <v>1896</v>
      </c>
      <c r="B8" s="309" t="s">
        <v>483</v>
      </c>
      <c r="C8" s="324">
        <v>3597.1200000000003</v>
      </c>
      <c r="D8" s="297">
        <f t="shared" si="1"/>
        <v>3597.12</v>
      </c>
      <c r="E8" s="297">
        <f>E9</f>
        <v>3102.44</v>
      </c>
      <c r="F8" s="297">
        <f t="shared" si="2"/>
        <v>0</v>
      </c>
      <c r="G8" s="297">
        <f t="shared" si="2"/>
        <v>0</v>
      </c>
      <c r="H8" s="297">
        <f t="shared" si="2"/>
        <v>494.68</v>
      </c>
      <c r="I8" s="173"/>
      <c r="J8" s="173"/>
      <c r="K8" s="173"/>
      <c r="L8" s="180"/>
      <c r="N8" s="180"/>
      <c r="O8" s="180"/>
      <c r="P8" s="180"/>
      <c r="Q8" s="180"/>
      <c r="R8" s="180"/>
      <c r="S8" s="180"/>
      <c r="T8" s="180"/>
      <c r="U8" s="180"/>
    </row>
    <row r="9" spans="1:21" s="176" customFormat="1" ht="23.1" customHeight="1">
      <c r="A9" s="321">
        <v>2010301</v>
      </c>
      <c r="B9" s="286" t="s">
        <v>467</v>
      </c>
      <c r="C9" s="243">
        <v>3597.1200000000003</v>
      </c>
      <c r="D9" s="173">
        <f>E9+F9+G9+H9</f>
        <v>3597.12</v>
      </c>
      <c r="E9" s="173">
        <v>3102.44</v>
      </c>
      <c r="F9" s="173"/>
      <c r="G9" s="173"/>
      <c r="H9" s="173">
        <f>484.32+10.36</f>
        <v>494.68</v>
      </c>
      <c r="I9" s="173"/>
      <c r="J9" s="173"/>
      <c r="K9" s="173"/>
      <c r="L9" s="180"/>
      <c r="N9" s="180"/>
      <c r="O9" s="180"/>
      <c r="P9" s="180"/>
      <c r="Q9" s="180"/>
      <c r="R9" s="180"/>
      <c r="S9" s="180"/>
      <c r="T9" s="180"/>
      <c r="U9" s="180"/>
    </row>
    <row r="10" spans="1:21" s="176" customFormat="1" ht="23.1" customHeight="1">
      <c r="A10" s="322">
        <v>204</v>
      </c>
      <c r="B10" s="309" t="str">
        <f>VLOOKUP(A10,Sheet1!A6:B1835,2,0)</f>
        <v>公共安全支出</v>
      </c>
      <c r="C10" s="324">
        <v>952.87999999999988</v>
      </c>
      <c r="D10" s="297">
        <f>D11</f>
        <v>952.88</v>
      </c>
      <c r="E10" s="297">
        <f t="shared" ref="E10:H11" si="3">E11</f>
        <v>558.86</v>
      </c>
      <c r="F10" s="297">
        <f t="shared" si="3"/>
        <v>0</v>
      </c>
      <c r="G10" s="297">
        <f t="shared" si="3"/>
        <v>0</v>
      </c>
      <c r="H10" s="297">
        <f t="shared" si="3"/>
        <v>394.02</v>
      </c>
      <c r="I10" s="173"/>
      <c r="J10" s="173"/>
      <c r="K10" s="173"/>
      <c r="L10" s="180"/>
      <c r="N10" s="180"/>
      <c r="O10" s="180"/>
      <c r="P10" s="180"/>
      <c r="Q10" s="180"/>
      <c r="R10" s="180"/>
      <c r="S10" s="180"/>
      <c r="T10" s="180"/>
      <c r="U10" s="180"/>
    </row>
    <row r="11" spans="1:21" s="176" customFormat="1" ht="23.1" customHeight="1">
      <c r="A11" s="322">
        <v>20402</v>
      </c>
      <c r="B11" s="309" t="str">
        <f>VLOOKUP(A11,Sheet1!A7:B1836,2,0)</f>
        <v>公安</v>
      </c>
      <c r="C11" s="324">
        <v>952.87999999999988</v>
      </c>
      <c r="D11" s="297">
        <f>D12</f>
        <v>952.88</v>
      </c>
      <c r="E11" s="297">
        <f t="shared" si="3"/>
        <v>558.86</v>
      </c>
      <c r="F11" s="297">
        <f t="shared" si="3"/>
        <v>0</v>
      </c>
      <c r="G11" s="297">
        <f t="shared" si="3"/>
        <v>0</v>
      </c>
      <c r="H11" s="297">
        <f t="shared" si="3"/>
        <v>394.02</v>
      </c>
      <c r="I11" s="173"/>
      <c r="J11" s="173"/>
      <c r="K11" s="173"/>
      <c r="L11" s="180"/>
      <c r="N11" s="180"/>
      <c r="O11" s="180"/>
      <c r="P11" s="180"/>
      <c r="Q11" s="180"/>
      <c r="R11" s="180"/>
      <c r="S11" s="180"/>
      <c r="T11" s="180"/>
      <c r="U11" s="180"/>
    </row>
    <row r="12" spans="1:21" s="176" customFormat="1" ht="23.1" customHeight="1">
      <c r="A12" s="321">
        <v>2040201</v>
      </c>
      <c r="B12" s="286" t="str">
        <f>VLOOKUP(A12,Sheet1!A8:B1837,2,0)</f>
        <v>行政运行</v>
      </c>
      <c r="C12" s="243">
        <v>952.87999999999988</v>
      </c>
      <c r="D12" s="173">
        <f t="shared" ref="D12:D29" si="4">E12+F12+G12+H12</f>
        <v>952.88</v>
      </c>
      <c r="E12" s="173">
        <v>558.86</v>
      </c>
      <c r="F12" s="173"/>
      <c r="G12" s="173"/>
      <c r="H12" s="173">
        <v>394.02</v>
      </c>
      <c r="I12" s="173"/>
      <c r="J12" s="173"/>
      <c r="K12" s="173"/>
      <c r="L12" s="180"/>
      <c r="N12" s="180"/>
      <c r="O12" s="180"/>
      <c r="P12" s="180"/>
      <c r="Q12" s="180"/>
      <c r="R12" s="180"/>
      <c r="S12" s="180"/>
      <c r="T12" s="180"/>
      <c r="U12" s="180"/>
    </row>
    <row r="13" spans="1:21" s="176" customFormat="1" ht="23.1" customHeight="1">
      <c r="A13" s="322">
        <v>208</v>
      </c>
      <c r="B13" s="309" t="str">
        <f>VLOOKUP(A13,Sheet1!A2:B1831,2,0)</f>
        <v>社会保障和就业支出</v>
      </c>
      <c r="C13" s="324">
        <v>277.72000000000003</v>
      </c>
      <c r="D13" s="297">
        <f>D14+D16</f>
        <v>277.72000000000003</v>
      </c>
      <c r="E13" s="297">
        <f t="shared" ref="E13:H13" si="5">E14+E16</f>
        <v>0</v>
      </c>
      <c r="F13" s="297">
        <f t="shared" si="5"/>
        <v>187.21</v>
      </c>
      <c r="G13" s="297">
        <f t="shared" si="5"/>
        <v>0</v>
      </c>
      <c r="H13" s="297">
        <f t="shared" si="5"/>
        <v>90.51</v>
      </c>
      <c r="I13" s="173"/>
      <c r="J13" s="173"/>
      <c r="K13" s="173"/>
      <c r="L13" s="180"/>
      <c r="N13" s="180"/>
      <c r="O13" s="180"/>
      <c r="P13" s="180"/>
      <c r="Q13" s="180"/>
      <c r="R13" s="180"/>
      <c r="S13" s="180"/>
      <c r="T13" s="180"/>
      <c r="U13" s="180"/>
    </row>
    <row r="14" spans="1:21" s="176" customFormat="1" ht="23.1" customHeight="1">
      <c r="A14" s="322">
        <v>20801</v>
      </c>
      <c r="B14" s="309" t="str">
        <f>VLOOKUP(A14,Sheet1!A3:B1832,2,0)</f>
        <v>人力资源和社会保障管理事务</v>
      </c>
      <c r="C14" s="324">
        <v>90.51</v>
      </c>
      <c r="D14" s="297">
        <f>D15</f>
        <v>90.51</v>
      </c>
      <c r="E14" s="297">
        <f t="shared" ref="E14:H14" si="6">E15</f>
        <v>0</v>
      </c>
      <c r="F14" s="297">
        <f t="shared" si="6"/>
        <v>0</v>
      </c>
      <c r="G14" s="297">
        <f t="shared" si="6"/>
        <v>0</v>
      </c>
      <c r="H14" s="297">
        <f t="shared" si="6"/>
        <v>90.51</v>
      </c>
      <c r="I14" s="173"/>
      <c r="J14" s="173"/>
      <c r="K14" s="173"/>
      <c r="L14" s="180"/>
      <c r="N14" s="180"/>
      <c r="O14" s="180"/>
      <c r="P14" s="180"/>
      <c r="Q14" s="180"/>
      <c r="R14" s="180"/>
      <c r="S14" s="180"/>
      <c r="T14" s="180"/>
      <c r="U14" s="180"/>
    </row>
    <row r="15" spans="1:21" s="176" customFormat="1" ht="23.1" customHeight="1">
      <c r="A15" s="321">
        <v>2080150</v>
      </c>
      <c r="B15" s="286" t="str">
        <f>VLOOKUP(A15,Sheet1!A5:B1834,2,0)</f>
        <v>事业运行</v>
      </c>
      <c r="C15" s="243">
        <v>90.51</v>
      </c>
      <c r="D15" s="173">
        <f t="shared" si="4"/>
        <v>90.51</v>
      </c>
      <c r="E15" s="173"/>
      <c r="F15" s="173"/>
      <c r="G15" s="173"/>
      <c r="H15" s="243">
        <v>90.51</v>
      </c>
      <c r="I15" s="173"/>
      <c r="J15" s="173"/>
      <c r="K15" s="173"/>
      <c r="L15" s="180"/>
      <c r="N15" s="180"/>
      <c r="O15" s="180"/>
      <c r="P15" s="180"/>
      <c r="Q15" s="180"/>
      <c r="R15" s="180"/>
      <c r="S15" s="180"/>
      <c r="T15" s="180"/>
      <c r="U15" s="180"/>
    </row>
    <row r="16" spans="1:21" s="176" customFormat="1" ht="23.1" customHeight="1">
      <c r="A16" s="322">
        <v>20805</v>
      </c>
      <c r="B16" s="309" t="str">
        <f>VLOOKUP(A16,Sheet1!A6:B1835,2,0)</f>
        <v>行政事业单位养老支出</v>
      </c>
      <c r="C16" s="324">
        <v>187.21</v>
      </c>
      <c r="D16" s="297">
        <f>D17</f>
        <v>187.21</v>
      </c>
      <c r="E16" s="297">
        <f t="shared" ref="E16:H16" si="7">E17</f>
        <v>0</v>
      </c>
      <c r="F16" s="297">
        <f t="shared" si="7"/>
        <v>187.21</v>
      </c>
      <c r="G16" s="297">
        <f t="shared" si="7"/>
        <v>0</v>
      </c>
      <c r="H16" s="297">
        <f t="shared" si="7"/>
        <v>0</v>
      </c>
      <c r="I16" s="173"/>
      <c r="J16" s="173"/>
      <c r="K16" s="173"/>
      <c r="L16" s="180"/>
      <c r="N16" s="180"/>
      <c r="O16" s="180"/>
      <c r="P16" s="180"/>
      <c r="Q16" s="180"/>
      <c r="R16" s="180"/>
      <c r="S16" s="180"/>
      <c r="T16" s="180"/>
      <c r="U16" s="180"/>
    </row>
    <row r="17" spans="1:21" s="176" customFormat="1" ht="23.1" customHeight="1">
      <c r="A17" s="321">
        <v>2080505</v>
      </c>
      <c r="B17" s="286" t="str">
        <f>VLOOKUP(A17,Sheet1!A7:B1836,2,0)</f>
        <v>机关事业单位基本养老保险缴费支出</v>
      </c>
      <c r="C17" s="243">
        <v>187.21</v>
      </c>
      <c r="D17" s="173">
        <f t="shared" si="4"/>
        <v>187.21</v>
      </c>
      <c r="E17" s="173"/>
      <c r="F17" s="173">
        <v>187.21</v>
      </c>
      <c r="G17" s="173"/>
      <c r="H17" s="173"/>
      <c r="I17" s="173"/>
      <c r="J17" s="173"/>
      <c r="K17" s="173"/>
      <c r="L17" s="180"/>
      <c r="N17" s="180"/>
      <c r="O17" s="180"/>
      <c r="P17" s="180"/>
      <c r="Q17" s="180"/>
      <c r="R17" s="180"/>
      <c r="S17" s="180"/>
      <c r="T17" s="180"/>
      <c r="U17" s="180"/>
    </row>
    <row r="18" spans="1:21" s="176" customFormat="1" ht="23.1" customHeight="1">
      <c r="A18" s="322">
        <v>210</v>
      </c>
      <c r="B18" s="309" t="str">
        <f>VLOOKUP(A18,Sheet1!A8:B1837,2,0)</f>
        <v>卫生健康支出</v>
      </c>
      <c r="C18" s="324">
        <v>103.58000000000001</v>
      </c>
      <c r="D18" s="297">
        <f>D19</f>
        <v>103.58000000000001</v>
      </c>
      <c r="E18" s="297">
        <f t="shared" ref="E18:H19" si="8">E19</f>
        <v>0</v>
      </c>
      <c r="F18" s="297">
        <f t="shared" si="8"/>
        <v>103.58000000000001</v>
      </c>
      <c r="G18" s="297">
        <f t="shared" si="8"/>
        <v>0</v>
      </c>
      <c r="H18" s="297">
        <f t="shared" si="8"/>
        <v>0</v>
      </c>
      <c r="I18" s="173"/>
      <c r="J18" s="173"/>
      <c r="K18" s="173"/>
      <c r="L18" s="180"/>
      <c r="N18" s="180"/>
      <c r="O18" s="180"/>
      <c r="P18" s="180"/>
      <c r="Q18" s="180"/>
      <c r="R18" s="180"/>
      <c r="S18" s="180"/>
      <c r="T18" s="180"/>
      <c r="U18" s="180"/>
    </row>
    <row r="19" spans="1:21" s="176" customFormat="1" ht="23.1" customHeight="1">
      <c r="A19" s="322">
        <v>21011</v>
      </c>
      <c r="B19" s="309" t="str">
        <f>VLOOKUP(A19,Sheet1!A9:B1838,2,0)</f>
        <v>行政事业单位医疗</v>
      </c>
      <c r="C19" s="324">
        <v>103.58000000000001</v>
      </c>
      <c r="D19" s="297">
        <f>D20</f>
        <v>103.58000000000001</v>
      </c>
      <c r="E19" s="297">
        <f t="shared" si="8"/>
        <v>0</v>
      </c>
      <c r="F19" s="297">
        <f t="shared" si="8"/>
        <v>103.58000000000001</v>
      </c>
      <c r="G19" s="297">
        <f t="shared" si="8"/>
        <v>0</v>
      </c>
      <c r="H19" s="297">
        <f t="shared" si="8"/>
        <v>0</v>
      </c>
      <c r="I19" s="173"/>
      <c r="J19" s="173"/>
      <c r="K19" s="173"/>
      <c r="L19" s="180"/>
      <c r="N19" s="180"/>
      <c r="O19" s="180"/>
      <c r="P19" s="180"/>
      <c r="Q19" s="180"/>
      <c r="R19" s="180"/>
      <c r="S19" s="180"/>
      <c r="T19" s="180"/>
      <c r="U19" s="180"/>
    </row>
    <row r="20" spans="1:21" s="176" customFormat="1" ht="23.1" customHeight="1">
      <c r="A20" s="321">
        <v>2101101</v>
      </c>
      <c r="B20" s="286" t="str">
        <f>VLOOKUP(A20,Sheet1!A5:B1834,2,0)</f>
        <v>行政单位医疗</v>
      </c>
      <c r="C20" s="243">
        <v>103.58000000000001</v>
      </c>
      <c r="D20" s="173">
        <f t="shared" si="4"/>
        <v>103.58000000000001</v>
      </c>
      <c r="E20" s="173"/>
      <c r="F20" s="243">
        <v>103.58000000000001</v>
      </c>
      <c r="G20" s="173"/>
      <c r="H20" s="173"/>
      <c r="I20" s="173"/>
      <c r="J20" s="173"/>
      <c r="K20" s="173"/>
      <c r="L20" s="180"/>
      <c r="N20" s="180"/>
      <c r="O20" s="180"/>
      <c r="P20" s="180"/>
      <c r="Q20" s="180"/>
      <c r="R20" s="180"/>
      <c r="S20" s="180"/>
      <c r="T20" s="180"/>
      <c r="U20" s="180"/>
    </row>
    <row r="21" spans="1:21" s="176" customFormat="1" ht="23.1" customHeight="1">
      <c r="A21" s="322">
        <v>212</v>
      </c>
      <c r="B21" s="309" t="str">
        <f>VLOOKUP(A21,Sheet1!A6:B1835,2,0)</f>
        <v>城乡社区支出</v>
      </c>
      <c r="C21" s="324">
        <v>31.08</v>
      </c>
      <c r="D21" s="297">
        <f>D22</f>
        <v>31.08</v>
      </c>
      <c r="E21" s="297">
        <f t="shared" ref="E21:H22" si="9">E22</f>
        <v>0</v>
      </c>
      <c r="F21" s="297">
        <f t="shared" si="9"/>
        <v>0</v>
      </c>
      <c r="G21" s="297">
        <f t="shared" si="9"/>
        <v>0</v>
      </c>
      <c r="H21" s="297">
        <f t="shared" si="9"/>
        <v>31.08</v>
      </c>
      <c r="I21" s="173"/>
      <c r="J21" s="173"/>
      <c r="K21" s="173"/>
      <c r="L21" s="180"/>
      <c r="N21" s="180"/>
      <c r="O21" s="180"/>
      <c r="P21" s="180"/>
      <c r="Q21" s="180"/>
      <c r="R21" s="180"/>
      <c r="S21" s="180"/>
      <c r="T21" s="180"/>
      <c r="U21" s="180"/>
    </row>
    <row r="22" spans="1:21" s="176" customFormat="1" ht="23.1" customHeight="1">
      <c r="A22" s="322">
        <v>21201</v>
      </c>
      <c r="B22" s="309" t="str">
        <f>VLOOKUP(A22,Sheet1!A7:B1836,2,0)</f>
        <v>城乡社区管理事务</v>
      </c>
      <c r="C22" s="324">
        <v>31.08</v>
      </c>
      <c r="D22" s="297">
        <f>D23</f>
        <v>31.08</v>
      </c>
      <c r="E22" s="297">
        <f t="shared" si="9"/>
        <v>0</v>
      </c>
      <c r="F22" s="297">
        <f t="shared" si="9"/>
        <v>0</v>
      </c>
      <c r="G22" s="297">
        <f t="shared" si="9"/>
        <v>0</v>
      </c>
      <c r="H22" s="297">
        <f t="shared" si="9"/>
        <v>31.08</v>
      </c>
      <c r="I22" s="173"/>
      <c r="J22" s="173"/>
      <c r="K22" s="173"/>
      <c r="L22" s="180"/>
      <c r="N22" s="180"/>
      <c r="O22" s="180"/>
      <c r="P22" s="180"/>
      <c r="Q22" s="180"/>
      <c r="R22" s="180"/>
      <c r="S22" s="180"/>
      <c r="T22" s="180"/>
      <c r="U22" s="180"/>
    </row>
    <row r="23" spans="1:21" s="176" customFormat="1" ht="23.1" customHeight="1">
      <c r="A23" s="321">
        <v>2120101</v>
      </c>
      <c r="B23" s="286" t="str">
        <f>VLOOKUP(A23,Sheet1!A8:B1837,2,0)</f>
        <v>行政运行</v>
      </c>
      <c r="C23" s="243">
        <v>31.08</v>
      </c>
      <c r="D23" s="173">
        <f t="shared" si="4"/>
        <v>31.08</v>
      </c>
      <c r="E23" s="173"/>
      <c r="F23" s="173"/>
      <c r="G23" s="173"/>
      <c r="H23" s="243">
        <v>31.08</v>
      </c>
      <c r="I23" s="173"/>
      <c r="J23" s="173"/>
      <c r="K23" s="173"/>
      <c r="L23" s="180"/>
      <c r="N23" s="180"/>
      <c r="O23" s="180"/>
      <c r="P23" s="180"/>
      <c r="Q23" s="180"/>
      <c r="R23" s="180"/>
      <c r="S23" s="180"/>
      <c r="T23" s="180"/>
      <c r="U23" s="180"/>
    </row>
    <row r="24" spans="1:21" s="176" customFormat="1" ht="23.1" customHeight="1">
      <c r="A24" s="322">
        <v>220</v>
      </c>
      <c r="B24" s="309" t="str">
        <f>VLOOKUP(A24,Sheet1!A9:B1838,2,0)</f>
        <v>自然资源海洋气象等支出</v>
      </c>
      <c r="C24" s="324">
        <v>75.599999999999994</v>
      </c>
      <c r="D24" s="297">
        <f>D25</f>
        <v>75.599999999999994</v>
      </c>
      <c r="E24" s="297">
        <f t="shared" ref="E24:H25" si="10">E25</f>
        <v>0</v>
      </c>
      <c r="F24" s="297">
        <f t="shared" si="10"/>
        <v>0</v>
      </c>
      <c r="G24" s="297">
        <f t="shared" si="10"/>
        <v>0</v>
      </c>
      <c r="H24" s="297">
        <f t="shared" si="10"/>
        <v>75.599999999999994</v>
      </c>
      <c r="I24" s="173"/>
      <c r="J24" s="173"/>
      <c r="K24" s="173"/>
      <c r="L24" s="180"/>
      <c r="N24" s="180"/>
      <c r="O24" s="180"/>
      <c r="P24" s="180"/>
      <c r="Q24" s="180"/>
      <c r="R24" s="180"/>
      <c r="S24" s="180"/>
      <c r="T24" s="180"/>
      <c r="U24" s="180"/>
    </row>
    <row r="25" spans="1:21" s="176" customFormat="1" ht="23.1" customHeight="1">
      <c r="A25" s="322">
        <v>22001</v>
      </c>
      <c r="B25" s="309" t="str">
        <f>VLOOKUP(A25,Sheet1!A10:B1839,2,0)</f>
        <v>自然资源事务</v>
      </c>
      <c r="C25" s="324">
        <v>75.599999999999994</v>
      </c>
      <c r="D25" s="297">
        <f>D26</f>
        <v>75.599999999999994</v>
      </c>
      <c r="E25" s="297">
        <f t="shared" si="10"/>
        <v>0</v>
      </c>
      <c r="F25" s="297">
        <f t="shared" si="10"/>
        <v>0</v>
      </c>
      <c r="G25" s="297">
        <f t="shared" si="10"/>
        <v>0</v>
      </c>
      <c r="H25" s="297">
        <f t="shared" si="10"/>
        <v>75.599999999999994</v>
      </c>
      <c r="I25" s="173"/>
      <c r="J25" s="173"/>
      <c r="K25" s="173"/>
      <c r="L25" s="180"/>
      <c r="N25" s="180"/>
      <c r="O25" s="180"/>
      <c r="P25" s="180"/>
      <c r="Q25" s="180"/>
      <c r="R25" s="180"/>
      <c r="S25" s="180"/>
      <c r="T25" s="180"/>
      <c r="U25" s="180"/>
    </row>
    <row r="26" spans="1:21" s="176" customFormat="1" ht="23.1" customHeight="1">
      <c r="A26" s="321">
        <v>2200150</v>
      </c>
      <c r="B26" s="286" t="str">
        <f>VLOOKUP(A26,Sheet1!A12:B1841,2,0)</f>
        <v>事业运行</v>
      </c>
      <c r="C26" s="243">
        <v>75.599999999999994</v>
      </c>
      <c r="D26" s="173">
        <f t="shared" si="4"/>
        <v>75.599999999999994</v>
      </c>
      <c r="E26" s="173"/>
      <c r="F26" s="173"/>
      <c r="G26" s="173"/>
      <c r="H26" s="243">
        <v>75.599999999999994</v>
      </c>
      <c r="I26" s="173"/>
      <c r="J26" s="173"/>
      <c r="K26" s="173"/>
      <c r="L26" s="180"/>
      <c r="N26" s="180"/>
      <c r="O26" s="180"/>
      <c r="P26" s="180"/>
      <c r="Q26" s="180"/>
      <c r="R26" s="180"/>
      <c r="S26" s="180"/>
      <c r="T26" s="180"/>
      <c r="U26" s="180"/>
    </row>
    <row r="27" spans="1:21" s="176" customFormat="1" ht="23.1" customHeight="1">
      <c r="A27" s="322">
        <v>221</v>
      </c>
      <c r="B27" s="309" t="str">
        <f>VLOOKUP(A27,Sheet1!A14:B1843,2,0)</f>
        <v>住房保障支出</v>
      </c>
      <c r="C27" s="324">
        <v>425.05</v>
      </c>
      <c r="D27" s="297">
        <f>D28</f>
        <v>425.05</v>
      </c>
      <c r="E27" s="297">
        <f t="shared" ref="E27:H28" si="11">E28</f>
        <v>0</v>
      </c>
      <c r="F27" s="297">
        <f t="shared" si="11"/>
        <v>0</v>
      </c>
      <c r="G27" s="297">
        <f t="shared" si="11"/>
        <v>425.05</v>
      </c>
      <c r="H27" s="297">
        <f t="shared" si="11"/>
        <v>0</v>
      </c>
      <c r="I27" s="173"/>
      <c r="J27" s="173"/>
      <c r="K27" s="173"/>
      <c r="L27" s="180"/>
      <c r="N27" s="180"/>
      <c r="O27" s="180"/>
      <c r="P27" s="180"/>
      <c r="Q27" s="180"/>
      <c r="R27" s="180"/>
      <c r="S27" s="180"/>
      <c r="T27" s="180"/>
      <c r="U27" s="180"/>
    </row>
    <row r="28" spans="1:21" s="176" customFormat="1" ht="23.1" customHeight="1">
      <c r="A28" s="322">
        <v>22102</v>
      </c>
      <c r="B28" s="309" t="str">
        <f>VLOOKUP(A28,Sheet1!A15:B1844,2,0)</f>
        <v>住房改革支出</v>
      </c>
      <c r="C28" s="324">
        <v>425.05</v>
      </c>
      <c r="D28" s="297">
        <f>D29</f>
        <v>425.05</v>
      </c>
      <c r="E28" s="297">
        <f t="shared" si="11"/>
        <v>0</v>
      </c>
      <c r="F28" s="297">
        <f t="shared" si="11"/>
        <v>0</v>
      </c>
      <c r="G28" s="297">
        <f t="shared" si="11"/>
        <v>425.05</v>
      </c>
      <c r="H28" s="297">
        <f t="shared" si="11"/>
        <v>0</v>
      </c>
      <c r="I28" s="173"/>
      <c r="J28" s="173"/>
      <c r="K28" s="173"/>
      <c r="L28" s="180"/>
      <c r="N28" s="180"/>
      <c r="O28" s="180"/>
      <c r="P28" s="180"/>
      <c r="Q28" s="180"/>
      <c r="R28" s="180"/>
      <c r="S28" s="180"/>
      <c r="T28" s="180"/>
      <c r="U28" s="180"/>
    </row>
    <row r="29" spans="1:21" s="176" customFormat="1" ht="23.1" customHeight="1">
      <c r="A29" s="321">
        <v>2210201</v>
      </c>
      <c r="B29" s="286" t="str">
        <f>VLOOKUP(A29,Sheet1!A14:B1843,2,0)</f>
        <v>住房公积金</v>
      </c>
      <c r="C29" s="243">
        <v>425.05</v>
      </c>
      <c r="D29" s="173">
        <f t="shared" si="4"/>
        <v>425.05</v>
      </c>
      <c r="E29" s="173"/>
      <c r="F29" s="173"/>
      <c r="G29" s="243">
        <v>425.05</v>
      </c>
      <c r="H29" s="173"/>
      <c r="I29" s="173"/>
      <c r="J29" s="173"/>
      <c r="K29" s="173"/>
      <c r="L29" s="180"/>
      <c r="N29" s="180"/>
      <c r="O29" s="180"/>
      <c r="P29" s="180"/>
      <c r="Q29" s="180"/>
      <c r="R29" s="180"/>
      <c r="S29" s="180"/>
      <c r="T29" s="180"/>
      <c r="U29" s="180"/>
    </row>
    <row r="30" spans="1:21" s="176" customFormat="1" ht="23.1" customHeight="1">
      <c r="A30" s="179"/>
      <c r="B30" s="286"/>
      <c r="C30" s="173"/>
      <c r="D30" s="173"/>
      <c r="E30" s="173"/>
      <c r="F30" s="173"/>
      <c r="G30" s="173"/>
      <c r="H30" s="173"/>
      <c r="I30" s="173"/>
      <c r="J30" s="173"/>
      <c r="K30" s="173"/>
      <c r="L30" s="180"/>
      <c r="N30" s="180"/>
      <c r="O30" s="180"/>
      <c r="P30" s="180"/>
      <c r="Q30" s="180"/>
      <c r="R30" s="180"/>
      <c r="S30" s="180"/>
      <c r="T30" s="180"/>
      <c r="U30" s="180"/>
    </row>
    <row r="31" spans="1:21" s="176" customFormat="1" ht="23.1" customHeight="1">
      <c r="A31" s="179"/>
      <c r="B31" s="286"/>
      <c r="C31" s="173"/>
      <c r="D31" s="173"/>
      <c r="E31" s="173"/>
      <c r="F31" s="173"/>
      <c r="G31" s="173"/>
      <c r="H31" s="173"/>
      <c r="I31" s="173"/>
      <c r="J31" s="173"/>
      <c r="K31" s="173"/>
      <c r="L31" s="180"/>
      <c r="N31" s="180"/>
      <c r="O31" s="180"/>
      <c r="P31" s="180"/>
      <c r="Q31" s="180"/>
      <c r="R31" s="180"/>
      <c r="S31" s="180"/>
      <c r="T31" s="180"/>
      <c r="U31" s="180"/>
    </row>
    <row r="32" spans="1:21" s="176" customFormat="1" ht="23.1" customHeight="1">
      <c r="A32" s="179"/>
      <c r="B32" s="286"/>
      <c r="C32" s="173"/>
      <c r="D32" s="173"/>
      <c r="E32" s="173"/>
      <c r="F32" s="173"/>
      <c r="G32" s="173"/>
      <c r="H32" s="173"/>
      <c r="I32" s="173"/>
      <c r="J32" s="173"/>
      <c r="K32" s="173"/>
      <c r="L32" s="180"/>
      <c r="N32" s="180"/>
      <c r="O32" s="180"/>
      <c r="P32" s="180"/>
      <c r="Q32" s="180"/>
      <c r="R32" s="180"/>
      <c r="S32" s="180"/>
      <c r="T32" s="180"/>
      <c r="U32" s="180"/>
    </row>
    <row r="33" spans="1:21" s="176" customFormat="1" ht="23.1" customHeight="1">
      <c r="A33" s="179"/>
      <c r="B33" s="286"/>
      <c r="C33" s="173"/>
      <c r="D33" s="173"/>
      <c r="E33" s="173"/>
      <c r="F33" s="173"/>
      <c r="G33" s="173"/>
      <c r="H33" s="173"/>
      <c r="I33" s="173"/>
      <c r="J33" s="173"/>
      <c r="K33" s="173"/>
      <c r="L33" s="180"/>
      <c r="N33" s="180"/>
      <c r="O33" s="180"/>
      <c r="P33" s="180"/>
      <c r="Q33" s="180"/>
      <c r="R33" s="180"/>
      <c r="S33" s="180"/>
      <c r="T33" s="180"/>
      <c r="U33" s="180"/>
    </row>
    <row r="34" spans="1:21" s="176" customFormat="1" ht="23.1" customHeight="1">
      <c r="A34" s="179"/>
      <c r="B34" s="286"/>
      <c r="C34" s="173"/>
      <c r="D34" s="173"/>
      <c r="E34" s="173"/>
      <c r="F34" s="173"/>
      <c r="G34" s="173"/>
      <c r="H34" s="173"/>
      <c r="I34" s="173"/>
      <c r="J34" s="173"/>
      <c r="K34" s="173"/>
      <c r="L34" s="180"/>
      <c r="N34" s="180"/>
      <c r="O34" s="180"/>
      <c r="P34" s="180"/>
      <c r="Q34" s="180"/>
      <c r="R34" s="180"/>
      <c r="S34" s="180"/>
      <c r="T34" s="180"/>
      <c r="U34" s="180"/>
    </row>
    <row r="35" spans="1:21" s="176" customFormat="1" ht="23.1" customHeight="1">
      <c r="A35" s="179"/>
      <c r="B35" s="286"/>
      <c r="C35" s="173"/>
      <c r="D35" s="173"/>
      <c r="E35" s="173"/>
      <c r="F35" s="173"/>
      <c r="G35" s="173"/>
      <c r="H35" s="173"/>
      <c r="I35" s="173"/>
      <c r="J35" s="173"/>
      <c r="K35" s="173"/>
      <c r="L35" s="180"/>
      <c r="N35" s="180"/>
      <c r="O35" s="180"/>
      <c r="P35" s="180"/>
      <c r="Q35" s="180"/>
      <c r="R35" s="180"/>
      <c r="S35" s="180"/>
      <c r="T35" s="180"/>
      <c r="U35" s="180"/>
    </row>
    <row r="36" spans="1:21" s="176" customFormat="1" ht="23.1" customHeight="1">
      <c r="A36" s="179"/>
      <c r="B36" s="286"/>
      <c r="C36" s="173"/>
      <c r="D36" s="173"/>
      <c r="E36" s="173"/>
      <c r="F36" s="173"/>
      <c r="G36" s="173"/>
      <c r="H36" s="173"/>
      <c r="I36" s="173"/>
      <c r="J36" s="173"/>
      <c r="K36" s="173"/>
      <c r="L36" s="180"/>
      <c r="N36" s="180"/>
      <c r="O36" s="180"/>
      <c r="P36" s="180"/>
      <c r="Q36" s="180"/>
      <c r="R36" s="180"/>
      <c r="S36" s="180"/>
      <c r="T36" s="180"/>
      <c r="U36" s="180"/>
    </row>
    <row r="37" spans="1:21" s="176" customFormat="1" ht="23.1" customHeight="1">
      <c r="A37" s="179"/>
      <c r="B37" s="286"/>
      <c r="C37" s="173"/>
      <c r="D37" s="173"/>
      <c r="E37" s="173"/>
      <c r="F37" s="173"/>
      <c r="G37" s="173"/>
      <c r="H37" s="173"/>
      <c r="I37" s="173"/>
      <c r="J37" s="173"/>
      <c r="K37" s="173"/>
      <c r="L37" s="180"/>
      <c r="N37" s="180"/>
      <c r="O37" s="180"/>
      <c r="P37" s="180"/>
      <c r="Q37" s="180"/>
      <c r="R37" s="180"/>
      <c r="S37" s="180"/>
      <c r="T37" s="180"/>
      <c r="U37" s="180"/>
    </row>
    <row r="38" spans="1:21" s="176" customFormat="1" ht="23.1" customHeight="1">
      <c r="A38" s="179"/>
      <c r="B38" s="286"/>
      <c r="C38" s="173"/>
      <c r="D38" s="173"/>
      <c r="E38" s="173"/>
      <c r="F38" s="173"/>
      <c r="G38" s="173"/>
      <c r="H38" s="173"/>
      <c r="I38" s="173"/>
      <c r="J38" s="173"/>
      <c r="K38" s="173"/>
      <c r="L38" s="180"/>
      <c r="N38" s="180"/>
      <c r="O38" s="180"/>
      <c r="P38" s="180"/>
      <c r="Q38" s="180"/>
      <c r="R38" s="180"/>
      <c r="S38" s="180"/>
      <c r="T38" s="180"/>
      <c r="U38" s="180"/>
    </row>
    <row r="39" spans="1:21" s="176" customFormat="1" ht="23.1" customHeight="1">
      <c r="A39" s="179"/>
      <c r="B39" s="286"/>
      <c r="C39" s="173"/>
      <c r="D39" s="173"/>
      <c r="E39" s="173"/>
      <c r="F39" s="173"/>
      <c r="G39" s="173"/>
      <c r="H39" s="173"/>
      <c r="I39" s="173"/>
      <c r="J39" s="173"/>
      <c r="K39" s="173"/>
      <c r="L39" s="180"/>
      <c r="N39" s="180"/>
      <c r="O39" s="180"/>
      <c r="P39" s="180"/>
      <c r="Q39" s="180"/>
      <c r="R39" s="180"/>
      <c r="S39" s="180"/>
      <c r="T39" s="180"/>
      <c r="U39" s="180"/>
    </row>
    <row r="40" spans="1:21" s="176" customFormat="1" ht="23.1" customHeight="1">
      <c r="A40" s="179"/>
      <c r="B40" s="286"/>
      <c r="C40" s="173"/>
      <c r="D40" s="173"/>
      <c r="E40" s="173"/>
      <c r="F40" s="173"/>
      <c r="G40" s="173"/>
      <c r="H40" s="173"/>
      <c r="I40" s="173"/>
      <c r="J40" s="173"/>
      <c r="K40" s="173"/>
      <c r="L40" s="180"/>
      <c r="N40" s="180"/>
      <c r="O40" s="180"/>
      <c r="P40" s="180"/>
      <c r="Q40" s="180"/>
      <c r="R40" s="180"/>
      <c r="S40" s="180"/>
      <c r="T40" s="180"/>
      <c r="U40" s="180"/>
    </row>
    <row r="41" spans="1:21" s="176" customFormat="1" ht="23.1" customHeight="1">
      <c r="A41" s="179"/>
      <c r="B41" s="286"/>
      <c r="C41" s="173"/>
      <c r="D41" s="173"/>
      <c r="E41" s="173"/>
      <c r="F41" s="173"/>
      <c r="G41" s="173"/>
      <c r="H41" s="173"/>
      <c r="I41" s="173"/>
      <c r="J41" s="173"/>
      <c r="K41" s="173"/>
      <c r="L41" s="180"/>
      <c r="N41" s="180"/>
      <c r="O41" s="180"/>
      <c r="P41" s="180"/>
      <c r="Q41" s="180"/>
      <c r="R41" s="180"/>
      <c r="S41" s="180"/>
      <c r="T41" s="180"/>
      <c r="U41" s="180"/>
    </row>
    <row r="42" spans="1:21" s="176" customFormat="1" ht="23.1" customHeight="1">
      <c r="A42" s="179"/>
      <c r="B42" s="286"/>
      <c r="C42" s="173"/>
      <c r="D42" s="173"/>
      <c r="E42" s="173"/>
      <c r="F42" s="173"/>
      <c r="G42" s="173"/>
      <c r="H42" s="173"/>
      <c r="I42" s="173"/>
      <c r="J42" s="173"/>
      <c r="K42" s="173"/>
      <c r="L42" s="180"/>
      <c r="N42" s="180"/>
      <c r="O42" s="180"/>
      <c r="P42" s="180"/>
      <c r="Q42" s="180"/>
      <c r="R42" s="180"/>
      <c r="S42" s="180"/>
      <c r="T42" s="180"/>
      <c r="U42" s="180"/>
    </row>
    <row r="43" spans="1:21" s="176" customFormat="1" ht="23.1" customHeight="1">
      <c r="A43" s="179"/>
      <c r="B43" s="286"/>
      <c r="C43" s="173"/>
      <c r="D43" s="173"/>
      <c r="E43" s="173"/>
      <c r="F43" s="173"/>
      <c r="G43" s="173"/>
      <c r="H43" s="173"/>
      <c r="I43" s="173"/>
      <c r="J43" s="173"/>
      <c r="K43" s="173"/>
      <c r="L43" s="180"/>
      <c r="N43" s="180"/>
      <c r="O43" s="180"/>
      <c r="P43" s="180"/>
      <c r="Q43" s="180"/>
      <c r="R43" s="180"/>
      <c r="S43" s="180"/>
      <c r="T43" s="180"/>
      <c r="U43" s="180"/>
    </row>
    <row r="44" spans="1:21" s="176" customFormat="1" ht="23.1" customHeight="1">
      <c r="A44" s="179"/>
      <c r="B44" s="286"/>
      <c r="C44" s="173"/>
      <c r="D44" s="173"/>
      <c r="E44" s="173"/>
      <c r="F44" s="173"/>
      <c r="G44" s="173"/>
      <c r="H44" s="173"/>
      <c r="I44" s="173"/>
      <c r="J44" s="173"/>
      <c r="K44" s="173"/>
      <c r="L44" s="180"/>
      <c r="N44" s="180"/>
      <c r="O44" s="180"/>
      <c r="P44" s="180"/>
      <c r="Q44" s="180"/>
      <c r="R44" s="180"/>
      <c r="S44" s="180"/>
      <c r="T44" s="180"/>
      <c r="U44" s="180"/>
    </row>
    <row r="45" spans="1:21" s="176" customFormat="1" ht="23.1" customHeight="1">
      <c r="A45" s="179"/>
      <c r="B45" s="286"/>
      <c r="C45" s="173"/>
      <c r="D45" s="173"/>
      <c r="E45" s="173"/>
      <c r="F45" s="173"/>
      <c r="G45" s="173"/>
      <c r="H45" s="173"/>
      <c r="I45" s="173"/>
      <c r="J45" s="173"/>
      <c r="K45" s="173"/>
      <c r="L45" s="180"/>
      <c r="N45" s="180"/>
      <c r="O45" s="180"/>
      <c r="P45" s="180"/>
      <c r="Q45" s="180"/>
      <c r="R45" s="180"/>
      <c r="S45" s="180"/>
      <c r="T45" s="180"/>
      <c r="U45" s="180"/>
    </row>
    <row r="46" spans="1:21" s="176" customFormat="1" ht="23.1" customHeight="1">
      <c r="A46" s="179"/>
      <c r="B46" s="286"/>
      <c r="C46" s="173"/>
      <c r="D46" s="173"/>
      <c r="E46" s="173"/>
      <c r="F46" s="173"/>
      <c r="G46" s="173"/>
      <c r="H46" s="173"/>
      <c r="I46" s="173"/>
      <c r="J46" s="173"/>
      <c r="K46" s="173"/>
      <c r="L46" s="180"/>
      <c r="N46" s="180"/>
      <c r="O46" s="180"/>
      <c r="P46" s="180"/>
      <c r="Q46" s="180"/>
      <c r="R46" s="180"/>
      <c r="S46" s="180"/>
      <c r="T46" s="180"/>
      <c r="U46" s="180"/>
    </row>
    <row r="47" spans="1:21" s="176" customFormat="1" ht="23.1" customHeight="1">
      <c r="A47" s="179"/>
      <c r="B47" s="286"/>
      <c r="C47" s="173"/>
      <c r="D47" s="173"/>
      <c r="E47" s="173"/>
      <c r="F47" s="173"/>
      <c r="G47" s="173"/>
      <c r="H47" s="173"/>
      <c r="I47" s="173"/>
      <c r="J47" s="173"/>
      <c r="K47" s="173"/>
      <c r="L47" s="180"/>
      <c r="N47" s="180"/>
      <c r="O47" s="180"/>
      <c r="P47" s="180"/>
      <c r="Q47" s="180"/>
      <c r="R47" s="180"/>
      <c r="S47" s="180"/>
      <c r="T47" s="180"/>
      <c r="U47" s="180"/>
    </row>
    <row r="48" spans="1:21" s="176" customFormat="1" ht="23.1" customHeight="1">
      <c r="A48" s="179"/>
      <c r="B48" s="286"/>
      <c r="C48" s="173"/>
      <c r="D48" s="173"/>
      <c r="E48" s="173"/>
      <c r="F48" s="173"/>
      <c r="G48" s="173"/>
      <c r="H48" s="173"/>
      <c r="I48" s="173"/>
      <c r="J48" s="173"/>
      <c r="K48" s="173"/>
      <c r="L48" s="180"/>
      <c r="N48" s="180"/>
      <c r="O48" s="180"/>
      <c r="P48" s="180"/>
      <c r="Q48" s="180"/>
      <c r="R48" s="180"/>
      <c r="S48" s="180"/>
      <c r="T48" s="180"/>
      <c r="U48" s="180"/>
    </row>
    <row r="49" spans="1:21" s="176" customFormat="1" ht="23.1" customHeight="1">
      <c r="A49" s="179"/>
      <c r="B49" s="286"/>
      <c r="C49" s="173"/>
      <c r="D49" s="173"/>
      <c r="E49" s="173"/>
      <c r="F49" s="173"/>
      <c r="G49" s="173"/>
      <c r="H49" s="173"/>
      <c r="I49" s="173"/>
      <c r="J49" s="173"/>
      <c r="K49" s="173"/>
      <c r="L49" s="180"/>
      <c r="N49" s="180"/>
      <c r="O49" s="180"/>
      <c r="P49" s="180"/>
      <c r="Q49" s="180"/>
      <c r="R49" s="180"/>
      <c r="S49" s="180"/>
      <c r="T49" s="180"/>
      <c r="U49" s="180"/>
    </row>
    <row r="50" spans="1:21" s="176" customFormat="1" ht="23.1" customHeight="1">
      <c r="A50" s="179"/>
      <c r="B50" s="286"/>
      <c r="C50" s="173"/>
      <c r="D50" s="173"/>
      <c r="E50" s="173"/>
      <c r="F50" s="173"/>
      <c r="G50" s="173"/>
      <c r="H50" s="173"/>
      <c r="I50" s="173"/>
      <c r="J50" s="173"/>
      <c r="K50" s="173"/>
      <c r="L50" s="180"/>
      <c r="N50" s="180"/>
      <c r="O50" s="180"/>
      <c r="P50" s="180"/>
      <c r="Q50" s="180"/>
      <c r="R50" s="180"/>
      <c r="S50" s="180"/>
      <c r="T50" s="180"/>
      <c r="U50" s="180"/>
    </row>
    <row r="51" spans="1:21" s="176" customFormat="1" ht="23.1" customHeight="1">
      <c r="A51" s="179"/>
      <c r="B51" s="286"/>
      <c r="C51" s="173"/>
      <c r="D51" s="173"/>
      <c r="E51" s="173"/>
      <c r="F51" s="173"/>
      <c r="G51" s="173"/>
      <c r="H51" s="173"/>
      <c r="I51" s="173"/>
      <c r="J51" s="173"/>
      <c r="K51" s="173"/>
      <c r="L51" s="180"/>
      <c r="N51" s="180"/>
      <c r="O51" s="180"/>
      <c r="P51" s="180"/>
      <c r="Q51" s="180"/>
      <c r="R51" s="180"/>
      <c r="S51" s="180"/>
      <c r="T51" s="180"/>
      <c r="U51" s="180"/>
    </row>
    <row r="52" spans="1:21" s="176" customFormat="1" ht="23.1" customHeight="1">
      <c r="A52" s="179"/>
      <c r="B52" s="286"/>
      <c r="C52" s="173"/>
      <c r="D52" s="173"/>
      <c r="E52" s="173"/>
      <c r="F52" s="173"/>
      <c r="G52" s="173"/>
      <c r="H52" s="173"/>
      <c r="I52" s="173"/>
      <c r="J52" s="173"/>
      <c r="K52" s="173"/>
      <c r="L52" s="180"/>
      <c r="N52" s="180"/>
      <c r="O52" s="180"/>
      <c r="P52" s="180"/>
      <c r="Q52" s="180"/>
      <c r="R52" s="180"/>
      <c r="S52" s="180"/>
      <c r="T52" s="180"/>
      <c r="U52" s="180"/>
    </row>
    <row r="53" spans="1:21" ht="23.1" customHeight="1">
      <c r="A53" s="179"/>
      <c r="B53" s="286"/>
      <c r="C53" s="173"/>
      <c r="D53" s="173"/>
      <c r="E53" s="173"/>
      <c r="F53" s="173"/>
      <c r="G53" s="173"/>
      <c r="H53" s="173"/>
      <c r="I53" s="173"/>
      <c r="J53" s="173"/>
      <c r="K53" s="173"/>
      <c r="L53" s="47"/>
      <c r="M53" s="47"/>
      <c r="N53" s="51"/>
      <c r="O53" s="47"/>
      <c r="P53" s="47"/>
      <c r="Q53" s="47"/>
      <c r="R53" s="47"/>
      <c r="S53" s="47"/>
      <c r="T53" s="47"/>
      <c r="U53" s="47"/>
    </row>
    <row r="54" spans="1:21" ht="23.1" customHeight="1">
      <c r="A54" s="179"/>
      <c r="B54" s="286"/>
      <c r="C54" s="173"/>
      <c r="D54" s="173"/>
      <c r="E54" s="173"/>
      <c r="F54" s="173"/>
      <c r="G54" s="173"/>
      <c r="H54" s="173"/>
      <c r="I54" s="173"/>
      <c r="J54" s="173"/>
      <c r="K54" s="173"/>
      <c r="L54" s="51"/>
      <c r="M54" s="47"/>
      <c r="N54" s="47"/>
      <c r="O54" s="47"/>
      <c r="P54" s="47"/>
      <c r="Q54" s="47"/>
      <c r="R54" s="47"/>
      <c r="S54" s="47"/>
      <c r="T54" s="47"/>
      <c r="U54" s="47"/>
    </row>
    <row r="55" spans="1:21" ht="23.1" customHeight="1">
      <c r="A55" s="179"/>
      <c r="B55" s="286"/>
      <c r="C55" s="173"/>
      <c r="D55" s="173"/>
      <c r="E55" s="173"/>
      <c r="F55" s="173"/>
      <c r="G55" s="173"/>
      <c r="H55" s="173"/>
      <c r="I55" s="173"/>
      <c r="J55" s="173"/>
      <c r="K55" s="173"/>
      <c r="L55" s="51"/>
      <c r="M55" s="47"/>
      <c r="N55" s="51"/>
      <c r="O55" s="47"/>
      <c r="P55" s="47"/>
      <c r="Q55" s="47"/>
      <c r="R55" s="47"/>
      <c r="S55" s="47"/>
      <c r="T55" s="47"/>
      <c r="U55" s="47"/>
    </row>
    <row r="56" spans="1:21" ht="23.1" customHeight="1">
      <c r="A56" s="52"/>
      <c r="B56" s="53"/>
      <c r="C56" s="54"/>
      <c r="D56" s="54"/>
      <c r="E56" s="54"/>
      <c r="F56" s="54"/>
      <c r="G56" s="54"/>
      <c r="H56" s="54"/>
      <c r="I56" s="54"/>
      <c r="J56" s="54"/>
      <c r="K56" s="54"/>
      <c r="L56" s="51"/>
      <c r="M56" s="47"/>
      <c r="N56" s="47"/>
      <c r="O56" s="47"/>
      <c r="P56" s="47"/>
      <c r="Q56" s="47"/>
      <c r="R56" s="47"/>
      <c r="S56" s="47"/>
      <c r="T56" s="47"/>
      <c r="U56" s="47"/>
    </row>
    <row r="57" spans="1:21" ht="23.1" customHeight="1">
      <c r="A57" s="40"/>
      <c r="B57" s="53"/>
      <c r="C57" s="54"/>
      <c r="D57" s="54"/>
      <c r="E57" s="54"/>
      <c r="F57" s="54"/>
      <c r="G57" s="42"/>
      <c r="H57" s="42"/>
      <c r="I57" s="54"/>
      <c r="J57" s="54"/>
      <c r="K57" s="54"/>
      <c r="L57" s="47"/>
      <c r="M57" s="47"/>
      <c r="N57" s="47"/>
      <c r="O57" s="47"/>
      <c r="P57" s="47"/>
      <c r="Q57" s="47"/>
      <c r="R57" s="47"/>
      <c r="S57" s="47"/>
      <c r="T57" s="47"/>
      <c r="U57" s="47"/>
    </row>
    <row r="58" spans="1:21" ht="23.1" customHeight="1">
      <c r="B58" s="8"/>
      <c r="C58" s="8"/>
      <c r="D58" s="8"/>
      <c r="E58" s="8"/>
      <c r="J58" s="8"/>
      <c r="M58" s="8"/>
    </row>
    <row r="59" spans="1:21" ht="23.1" customHeight="1">
      <c r="A59" s="40"/>
      <c r="B59" s="53"/>
      <c r="C59" s="54"/>
      <c r="D59" s="54"/>
      <c r="E59" s="54"/>
      <c r="F59" s="42"/>
      <c r="G59" s="42"/>
      <c r="H59" s="42"/>
      <c r="I59" s="42"/>
      <c r="J59" s="54"/>
      <c r="K59" s="42"/>
      <c r="L59" s="47"/>
      <c r="M59" s="47"/>
      <c r="N59" s="47"/>
      <c r="O59" s="47"/>
      <c r="P59" s="47"/>
      <c r="Q59" s="47"/>
      <c r="R59" s="47"/>
      <c r="S59" s="47"/>
      <c r="T59" s="47"/>
      <c r="U59" s="47"/>
    </row>
    <row r="60" spans="1:21" ht="23.1" customHeight="1">
      <c r="B60" s="8"/>
      <c r="C60" s="8"/>
      <c r="D60" s="8"/>
    </row>
    <row r="61" spans="1:21" ht="23.1" customHeight="1">
      <c r="C61" s="8"/>
      <c r="D61" s="8"/>
    </row>
    <row r="62" spans="1:21" ht="23.1" customHeight="1">
      <c r="C62" s="8"/>
      <c r="D62" s="8"/>
      <c r="E62" s="8"/>
    </row>
    <row r="63" spans="1:21" ht="23.1" customHeight="1">
      <c r="D63" s="8"/>
      <c r="E63" s="8"/>
    </row>
    <row r="64" spans="1:21" ht="23.1" customHeight="1">
      <c r="D64" s="8"/>
      <c r="E64" s="8"/>
    </row>
    <row r="65" spans="1:9" ht="23.1" customHeight="1"/>
    <row r="66" spans="1:9" ht="23.1" customHeight="1"/>
    <row r="67" spans="1:9" ht="23.1" customHeight="1">
      <c r="G67" s="8"/>
      <c r="H67" s="8"/>
      <c r="I67" s="8"/>
    </row>
    <row r="68" spans="1:9" ht="23.1" customHeight="1"/>
    <row r="69" spans="1:9" ht="23.1" customHeight="1"/>
    <row r="70" spans="1:9" ht="23.1" customHeight="1"/>
    <row r="71" spans="1:9" ht="23.1" customHeight="1"/>
    <row r="72" spans="1:9" ht="23.1" customHeight="1"/>
    <row r="73" spans="1:9" ht="23.1" customHeight="1"/>
    <row r="74" spans="1:9" ht="23.1" customHeight="1"/>
    <row r="75" spans="1:9" ht="23.1" customHeight="1"/>
    <row r="76" spans="1:9" ht="23.1" customHeight="1"/>
    <row r="77" spans="1:9" ht="23.1" customHeight="1">
      <c r="A77" s="8"/>
      <c r="B77" s="8"/>
    </row>
  </sheetData>
  <sheetProtection formatCells="0" formatColumns="0" formatRows="0"/>
  <mergeCells count="5">
    <mergeCell ref="I4:K4"/>
    <mergeCell ref="A3:E3"/>
    <mergeCell ref="C4:C5"/>
    <mergeCell ref="A4:B4"/>
    <mergeCell ref="D4:H4"/>
  </mergeCells>
  <phoneticPr fontId="0" type="noConversion"/>
  <printOptions horizontalCentered="1"/>
  <pageMargins left="0.39370078740157483" right="0.39370078740157483" top="0.6692913385826772" bottom="0.6692913385826772" header="0.43307086614173229" footer="0.43307086614173229"/>
  <pageSetup paperSize="9" scale="85" fitToHeight="0" orientation="landscape" verticalDpi="180" r:id="rId1"/>
  <headerFooter alignWithMargins="0">
    <oddFooter>第 &amp;P 页，共 &amp;N 页</oddFooter>
  </headerFooter>
</worksheet>
</file>

<file path=xl/worksheets/sheet12.xml><?xml version="1.0" encoding="utf-8"?>
<worksheet xmlns="http://schemas.openxmlformats.org/spreadsheetml/2006/main" xmlns:r="http://schemas.openxmlformats.org/officeDocument/2006/relationships">
  <dimension ref="A1:Y38"/>
  <sheetViews>
    <sheetView showGridLines="0" showZeros="0" workbookViewId="0">
      <pane ySplit="6" topLeftCell="A7" activePane="bottomLeft" state="frozen"/>
      <selection pane="bottomLeft" activeCell="F11" sqref="F11"/>
    </sheetView>
  </sheetViews>
  <sheetFormatPr defaultColWidth="9.1640625" defaultRowHeight="11.25"/>
  <cols>
    <col min="1" max="1" width="19.33203125" style="326" customWidth="1"/>
    <col min="2" max="2" width="20.6640625" style="326" customWidth="1"/>
    <col min="3" max="4" width="11.6640625" style="326" customWidth="1"/>
    <col min="5" max="14" width="10.1640625" style="326" customWidth="1"/>
    <col min="15" max="15" width="9.1640625" style="326" customWidth="1"/>
    <col min="16" max="16" width="11.6640625" style="326" customWidth="1"/>
    <col min="17" max="17" width="9.1640625" style="326" customWidth="1"/>
    <col min="18" max="18" width="11.6640625" style="326" customWidth="1"/>
    <col min="19" max="19" width="9.1640625" style="326" customWidth="1"/>
    <col min="20" max="21" width="10.1640625" style="326" customWidth="1"/>
    <col min="22" max="23" width="9.1640625" style="326" customWidth="1"/>
    <col min="24" max="24" width="10.5" style="326" customWidth="1"/>
    <col min="25" max="16384" width="9.1640625" style="326"/>
  </cols>
  <sheetData>
    <row r="1" spans="1:25" ht="20.100000000000001" customHeight="1">
      <c r="A1" s="326" t="s">
        <v>173</v>
      </c>
    </row>
    <row r="2" spans="1:25" ht="20.100000000000001" customHeight="1">
      <c r="A2" s="327" t="s">
        <v>194</v>
      </c>
      <c r="B2" s="327"/>
      <c r="C2" s="327"/>
      <c r="D2" s="327"/>
      <c r="E2" s="327"/>
      <c r="F2" s="327"/>
      <c r="G2" s="327"/>
      <c r="H2" s="327"/>
      <c r="I2" s="327"/>
      <c r="J2" s="327"/>
      <c r="K2" s="327"/>
      <c r="L2" s="327"/>
      <c r="M2" s="327"/>
      <c r="N2" s="327"/>
      <c r="O2" s="327"/>
      <c r="P2" s="327"/>
      <c r="Q2" s="327"/>
      <c r="R2" s="327"/>
      <c r="S2" s="327"/>
      <c r="T2" s="327"/>
      <c r="U2" s="327"/>
      <c r="V2" s="327"/>
      <c r="W2" s="327"/>
      <c r="X2" s="327"/>
    </row>
    <row r="3" spans="1:25" ht="20.100000000000001" customHeight="1">
      <c r="A3" s="441" t="s">
        <v>462</v>
      </c>
      <c r="B3" s="441"/>
      <c r="C3" s="441"/>
      <c r="D3" s="441"/>
      <c r="E3" s="441"/>
      <c r="F3" s="441"/>
      <c r="G3" s="441"/>
      <c r="H3" s="441"/>
      <c r="I3" s="328"/>
      <c r="J3" s="328"/>
      <c r="K3" s="328"/>
      <c r="L3" s="328"/>
      <c r="M3" s="328"/>
      <c r="N3" s="328"/>
      <c r="O3" s="328"/>
      <c r="P3" s="328"/>
      <c r="R3" s="328"/>
      <c r="S3" s="328"/>
      <c r="T3" s="328"/>
      <c r="U3" s="328"/>
      <c r="V3" s="328"/>
      <c r="W3" s="328"/>
      <c r="X3" s="332" t="s">
        <v>246</v>
      </c>
    </row>
    <row r="4" spans="1:25" ht="20.100000000000001" customHeight="1">
      <c r="A4" s="450" t="s">
        <v>156</v>
      </c>
      <c r="B4" s="444" t="s">
        <v>425</v>
      </c>
      <c r="C4" s="449" t="s">
        <v>144</v>
      </c>
      <c r="D4" s="333" t="s">
        <v>234</v>
      </c>
      <c r="E4" s="334"/>
      <c r="F4" s="334"/>
      <c r="G4" s="334"/>
      <c r="H4" s="334"/>
      <c r="I4" s="329"/>
      <c r="J4" s="329"/>
      <c r="K4" s="329"/>
      <c r="L4" s="329"/>
      <c r="M4" s="329"/>
      <c r="N4" s="329"/>
      <c r="O4" s="329"/>
      <c r="P4" s="329"/>
      <c r="Q4" s="335" t="s">
        <v>392</v>
      </c>
      <c r="R4" s="336"/>
      <c r="S4" s="336"/>
      <c r="T4" s="337"/>
      <c r="U4" s="442" t="s">
        <v>334</v>
      </c>
      <c r="V4" s="448" t="s">
        <v>430</v>
      </c>
      <c r="W4" s="448" t="s">
        <v>320</v>
      </c>
      <c r="X4" s="446" t="s">
        <v>109</v>
      </c>
    </row>
    <row r="5" spans="1:25" ht="27" customHeight="1">
      <c r="A5" s="451"/>
      <c r="B5" s="445"/>
      <c r="C5" s="443"/>
      <c r="D5" s="330" t="s">
        <v>257</v>
      </c>
      <c r="E5" s="330" t="s">
        <v>376</v>
      </c>
      <c r="F5" s="330" t="s">
        <v>143</v>
      </c>
      <c r="G5" s="330" t="s">
        <v>41</v>
      </c>
      <c r="H5" s="330" t="s">
        <v>172</v>
      </c>
      <c r="I5" s="330" t="s">
        <v>153</v>
      </c>
      <c r="J5" s="330" t="s">
        <v>44</v>
      </c>
      <c r="K5" s="330" t="s">
        <v>338</v>
      </c>
      <c r="L5" s="330" t="s">
        <v>275</v>
      </c>
      <c r="M5" s="330" t="s">
        <v>188</v>
      </c>
      <c r="N5" s="330" t="s">
        <v>233</v>
      </c>
      <c r="O5" s="338" t="s">
        <v>193</v>
      </c>
      <c r="P5" s="339" t="s">
        <v>351</v>
      </c>
      <c r="Q5" s="340" t="s">
        <v>257</v>
      </c>
      <c r="R5" s="340" t="s">
        <v>448</v>
      </c>
      <c r="S5" s="340" t="s">
        <v>374</v>
      </c>
      <c r="T5" s="340" t="s">
        <v>313</v>
      </c>
      <c r="U5" s="443"/>
      <c r="V5" s="443"/>
      <c r="W5" s="443"/>
      <c r="X5" s="447"/>
    </row>
    <row r="6" spans="1:25" ht="35.1" customHeight="1">
      <c r="A6" s="341"/>
      <c r="B6" s="342" t="s">
        <v>104</v>
      </c>
      <c r="C6" s="343">
        <f>C7+C24+C27+C33+C36+C30</f>
        <v>744.17000000000007</v>
      </c>
      <c r="D6" s="343">
        <f t="shared" ref="D6:X6" si="0">D7+D24+D27+D33+D36+D30</f>
        <v>511.47999999999996</v>
      </c>
      <c r="E6" s="343">
        <f t="shared" si="0"/>
        <v>99</v>
      </c>
      <c r="F6" s="343">
        <f t="shared" si="0"/>
        <v>68.099999999999994</v>
      </c>
      <c r="G6" s="343">
        <f t="shared" si="0"/>
        <v>34</v>
      </c>
      <c r="H6" s="343">
        <f t="shared" si="0"/>
        <v>15.799999999999999</v>
      </c>
      <c r="I6" s="343">
        <f t="shared" si="0"/>
        <v>46.4</v>
      </c>
      <c r="J6" s="343">
        <f t="shared" si="0"/>
        <v>5</v>
      </c>
      <c r="K6" s="343">
        <f t="shared" si="0"/>
        <v>30.4</v>
      </c>
      <c r="L6" s="343">
        <f t="shared" si="0"/>
        <v>38.099999999999994</v>
      </c>
      <c r="M6" s="343">
        <f t="shared" si="0"/>
        <v>24.099999999999998</v>
      </c>
      <c r="N6" s="343">
        <f t="shared" si="0"/>
        <v>24.849999999999998</v>
      </c>
      <c r="O6" s="343">
        <f t="shared" si="0"/>
        <v>51.73</v>
      </c>
      <c r="P6" s="343">
        <f t="shared" si="0"/>
        <v>74.000000000000014</v>
      </c>
      <c r="Q6" s="343">
        <f t="shared" si="0"/>
        <v>155.76000000000002</v>
      </c>
      <c r="R6" s="343">
        <f t="shared" si="0"/>
        <v>13.3</v>
      </c>
      <c r="S6" s="343">
        <f t="shared" si="0"/>
        <v>127.51</v>
      </c>
      <c r="T6" s="343">
        <f t="shared" si="0"/>
        <v>14.95</v>
      </c>
      <c r="U6" s="343">
        <f t="shared" si="0"/>
        <v>25</v>
      </c>
      <c r="V6" s="343">
        <f t="shared" si="0"/>
        <v>0.2</v>
      </c>
      <c r="W6" s="343">
        <f t="shared" si="0"/>
        <v>51.73</v>
      </c>
      <c r="X6" s="343">
        <f t="shared" si="0"/>
        <v>0</v>
      </c>
    </row>
    <row r="7" spans="1:25" ht="22.5" customHeight="1">
      <c r="A7" s="344" t="s">
        <v>1895</v>
      </c>
      <c r="B7" s="345" t="s">
        <v>1898</v>
      </c>
      <c r="C7" s="343">
        <f>C8+C10+C12+C14+C16+C19+C22</f>
        <v>369.39000000000004</v>
      </c>
      <c r="D7" s="343">
        <f t="shared" ref="D7:X7" si="1">D8+D10+D12+D14+D16+D19+D22</f>
        <v>206.13</v>
      </c>
      <c r="E7" s="343">
        <f t="shared" si="1"/>
        <v>41.4</v>
      </c>
      <c r="F7" s="343">
        <f t="shared" si="1"/>
        <v>20</v>
      </c>
      <c r="G7" s="343">
        <f t="shared" si="1"/>
        <v>0</v>
      </c>
      <c r="H7" s="343">
        <f t="shared" si="1"/>
        <v>4.7</v>
      </c>
      <c r="I7" s="343">
        <f t="shared" si="1"/>
        <v>11.100000000000001</v>
      </c>
      <c r="J7" s="343">
        <f t="shared" si="1"/>
        <v>5</v>
      </c>
      <c r="K7" s="343">
        <f t="shared" si="1"/>
        <v>8</v>
      </c>
      <c r="L7" s="343">
        <f t="shared" si="1"/>
        <v>8.8000000000000007</v>
      </c>
      <c r="M7" s="343">
        <f t="shared" si="1"/>
        <v>5.6999999999999993</v>
      </c>
      <c r="N7" s="343">
        <f t="shared" si="1"/>
        <v>9.3999999999999986</v>
      </c>
      <c r="O7" s="343">
        <f t="shared" si="1"/>
        <v>51.73</v>
      </c>
      <c r="P7" s="343">
        <f t="shared" si="1"/>
        <v>40.300000000000004</v>
      </c>
      <c r="Q7" s="343">
        <f t="shared" si="1"/>
        <v>111.33</v>
      </c>
      <c r="R7" s="343">
        <f t="shared" si="1"/>
        <v>0</v>
      </c>
      <c r="S7" s="343">
        <f t="shared" si="1"/>
        <v>101.73</v>
      </c>
      <c r="T7" s="343">
        <f t="shared" si="1"/>
        <v>9.6</v>
      </c>
      <c r="U7" s="343">
        <f t="shared" si="1"/>
        <v>0</v>
      </c>
      <c r="V7" s="343">
        <f t="shared" si="1"/>
        <v>0.2</v>
      </c>
      <c r="W7" s="343">
        <f t="shared" si="1"/>
        <v>51.73</v>
      </c>
      <c r="X7" s="343">
        <f t="shared" si="1"/>
        <v>0</v>
      </c>
      <c r="Y7" s="346">
        <f>F7+G7+H7+I7+J7+L7+O7+P7+S7+T7+U7+V7+W7</f>
        <v>304.89</v>
      </c>
    </row>
    <row r="8" spans="1:25" ht="22.5" customHeight="1">
      <c r="A8" s="344" t="s">
        <v>1896</v>
      </c>
      <c r="B8" s="345" t="s">
        <v>483</v>
      </c>
      <c r="C8" s="343">
        <f>C9</f>
        <v>165.73000000000002</v>
      </c>
      <c r="D8" s="343">
        <f t="shared" ref="D8:X8" si="2">D9</f>
        <v>64</v>
      </c>
      <c r="E8" s="343">
        <f t="shared" si="2"/>
        <v>21.9</v>
      </c>
      <c r="F8" s="343">
        <f t="shared" si="2"/>
        <v>6.9</v>
      </c>
      <c r="G8" s="343">
        <f t="shared" si="2"/>
        <v>0</v>
      </c>
      <c r="H8" s="343">
        <f t="shared" si="2"/>
        <v>0.5</v>
      </c>
      <c r="I8" s="343">
        <f t="shared" si="2"/>
        <v>0.8</v>
      </c>
      <c r="J8" s="343">
        <f t="shared" si="2"/>
        <v>0</v>
      </c>
      <c r="K8" s="343">
        <f t="shared" si="2"/>
        <v>0.5</v>
      </c>
      <c r="L8" s="343">
        <f t="shared" si="2"/>
        <v>0.5</v>
      </c>
      <c r="M8" s="343">
        <f t="shared" si="2"/>
        <v>0.6</v>
      </c>
      <c r="N8" s="343">
        <f t="shared" si="2"/>
        <v>0.7</v>
      </c>
      <c r="O8" s="343">
        <f t="shared" si="2"/>
        <v>0</v>
      </c>
      <c r="P8" s="343">
        <f t="shared" si="2"/>
        <v>31.6</v>
      </c>
      <c r="Q8" s="343">
        <f t="shared" si="2"/>
        <v>101.73</v>
      </c>
      <c r="R8" s="343">
        <f t="shared" si="2"/>
        <v>0</v>
      </c>
      <c r="S8" s="343">
        <f t="shared" si="2"/>
        <v>101.73</v>
      </c>
      <c r="T8" s="343">
        <f t="shared" si="2"/>
        <v>0</v>
      </c>
      <c r="U8" s="343">
        <f t="shared" si="2"/>
        <v>0</v>
      </c>
      <c r="V8" s="343">
        <f t="shared" si="2"/>
        <v>0</v>
      </c>
      <c r="W8" s="343">
        <f t="shared" si="2"/>
        <v>0</v>
      </c>
      <c r="X8" s="343">
        <f t="shared" si="2"/>
        <v>0</v>
      </c>
      <c r="Y8" s="346">
        <f t="shared" ref="Y8:Y38" si="3">F8+G8+H8+I8+J8+L8+O8+P8+S8+T8+U8+V8+W8</f>
        <v>142.03</v>
      </c>
    </row>
    <row r="9" spans="1:25" ht="22.5" customHeight="1">
      <c r="A9" s="347">
        <v>2010301</v>
      </c>
      <c r="B9" s="342" t="s">
        <v>467</v>
      </c>
      <c r="C9" s="343">
        <f t="shared" ref="C9:C38" si="4">D9+Q9+U9+V9+W9+X9</f>
        <v>165.73000000000002</v>
      </c>
      <c r="D9" s="348">
        <f t="shared" ref="D9:D38" si="5">SUM(E9:P9)</f>
        <v>64</v>
      </c>
      <c r="E9" s="331">
        <v>21.9</v>
      </c>
      <c r="F9" s="349">
        <v>6.9</v>
      </c>
      <c r="G9" s="348"/>
      <c r="H9" s="331">
        <v>0.5</v>
      </c>
      <c r="I9" s="331">
        <v>0.8</v>
      </c>
      <c r="J9" s="331"/>
      <c r="K9" s="331">
        <v>0.5</v>
      </c>
      <c r="L9" s="349">
        <v>0.5</v>
      </c>
      <c r="M9" s="348">
        <v>0.6</v>
      </c>
      <c r="N9" s="331">
        <v>0.7</v>
      </c>
      <c r="O9" s="349"/>
      <c r="P9" s="348">
        <v>31.6</v>
      </c>
      <c r="Q9" s="331">
        <f t="shared" ref="Q9:Q38" si="6">SUM(R9:T9)</f>
        <v>101.73</v>
      </c>
      <c r="R9" s="331"/>
      <c r="S9" s="331">
        <v>101.73</v>
      </c>
      <c r="T9" s="349"/>
      <c r="U9" s="348"/>
      <c r="V9" s="349"/>
      <c r="W9" s="348"/>
      <c r="X9" s="331"/>
      <c r="Y9" s="346">
        <f t="shared" si="3"/>
        <v>142.03</v>
      </c>
    </row>
    <row r="10" spans="1:25" ht="22.5" customHeight="1">
      <c r="A10" s="350">
        <v>20106</v>
      </c>
      <c r="B10" s="345" t="str">
        <f>VLOOKUP(A10,Sheet1!A1:B1830,2,0)</f>
        <v>财政事务</v>
      </c>
      <c r="C10" s="343">
        <f>C11</f>
        <v>32</v>
      </c>
      <c r="D10" s="343">
        <f t="shared" ref="D10:X10" si="7">D11</f>
        <v>30</v>
      </c>
      <c r="E10" s="343">
        <f t="shared" si="7"/>
        <v>5</v>
      </c>
      <c r="F10" s="343">
        <f t="shared" si="7"/>
        <v>2</v>
      </c>
      <c r="G10" s="343">
        <f t="shared" si="7"/>
        <v>0</v>
      </c>
      <c r="H10" s="343">
        <f t="shared" si="7"/>
        <v>4</v>
      </c>
      <c r="I10" s="343">
        <f t="shared" si="7"/>
        <v>2</v>
      </c>
      <c r="J10" s="343">
        <f t="shared" si="7"/>
        <v>0</v>
      </c>
      <c r="K10" s="343">
        <f t="shared" si="7"/>
        <v>3</v>
      </c>
      <c r="L10" s="343">
        <f t="shared" si="7"/>
        <v>3</v>
      </c>
      <c r="M10" s="343">
        <f t="shared" si="7"/>
        <v>3</v>
      </c>
      <c r="N10" s="343">
        <f t="shared" si="7"/>
        <v>3</v>
      </c>
      <c r="O10" s="343">
        <f t="shared" si="7"/>
        <v>0</v>
      </c>
      <c r="P10" s="343">
        <f t="shared" si="7"/>
        <v>5</v>
      </c>
      <c r="Q10" s="343">
        <f t="shared" si="7"/>
        <v>2</v>
      </c>
      <c r="R10" s="343">
        <f t="shared" si="7"/>
        <v>0</v>
      </c>
      <c r="S10" s="343">
        <f t="shared" si="7"/>
        <v>0</v>
      </c>
      <c r="T10" s="343">
        <f t="shared" si="7"/>
        <v>2</v>
      </c>
      <c r="U10" s="343">
        <f t="shared" si="7"/>
        <v>0</v>
      </c>
      <c r="V10" s="343">
        <f t="shared" si="7"/>
        <v>0</v>
      </c>
      <c r="W10" s="343">
        <f t="shared" si="7"/>
        <v>0</v>
      </c>
      <c r="X10" s="343">
        <f t="shared" si="7"/>
        <v>0</v>
      </c>
      <c r="Y10" s="346">
        <f t="shared" si="3"/>
        <v>18</v>
      </c>
    </row>
    <row r="11" spans="1:25" ht="22.5" customHeight="1">
      <c r="A11" s="347">
        <v>2010601</v>
      </c>
      <c r="B11" s="342" t="str">
        <f>VLOOKUP(A11,Sheet1!A2:B1831,2,0)</f>
        <v>行政运行</v>
      </c>
      <c r="C11" s="343">
        <f t="shared" si="4"/>
        <v>32</v>
      </c>
      <c r="D11" s="348">
        <f t="shared" si="5"/>
        <v>30</v>
      </c>
      <c r="E11" s="307">
        <v>5</v>
      </c>
      <c r="F11" s="307">
        <v>2</v>
      </c>
      <c r="G11" s="307"/>
      <c r="H11" s="307">
        <v>4</v>
      </c>
      <c r="I11" s="307">
        <v>2</v>
      </c>
      <c r="J11" s="307"/>
      <c r="K11" s="307">
        <v>3</v>
      </c>
      <c r="L11" s="307">
        <v>3</v>
      </c>
      <c r="M11" s="307">
        <v>3</v>
      </c>
      <c r="N11" s="307">
        <v>3</v>
      </c>
      <c r="O11" s="349"/>
      <c r="P11" s="348">
        <v>5</v>
      </c>
      <c r="Q11" s="331">
        <f t="shared" si="6"/>
        <v>2</v>
      </c>
      <c r="R11" s="331"/>
      <c r="S11" s="331"/>
      <c r="T11" s="349">
        <v>2</v>
      </c>
      <c r="U11" s="348"/>
      <c r="V11" s="349"/>
      <c r="W11" s="348"/>
      <c r="X11" s="331"/>
      <c r="Y11" s="346">
        <f t="shared" si="3"/>
        <v>18</v>
      </c>
    </row>
    <row r="12" spans="1:25" ht="22.5" customHeight="1">
      <c r="A12" s="350">
        <v>20111</v>
      </c>
      <c r="B12" s="345" t="str">
        <f>VLOOKUP(A12,Sheet1!A5:B1834,2,0)</f>
        <v>纪检监察事务</v>
      </c>
      <c r="C12" s="343">
        <f>C13</f>
        <v>10</v>
      </c>
      <c r="D12" s="343">
        <f t="shared" ref="D12:X12" si="8">D13</f>
        <v>10</v>
      </c>
      <c r="E12" s="343">
        <f t="shared" si="8"/>
        <v>2</v>
      </c>
      <c r="F12" s="343">
        <f t="shared" si="8"/>
        <v>1</v>
      </c>
      <c r="G12" s="343">
        <f t="shared" si="8"/>
        <v>0</v>
      </c>
      <c r="H12" s="343">
        <f t="shared" si="8"/>
        <v>0</v>
      </c>
      <c r="I12" s="343">
        <f t="shared" si="8"/>
        <v>1.5</v>
      </c>
      <c r="J12" s="343">
        <f t="shared" si="8"/>
        <v>0</v>
      </c>
      <c r="K12" s="343">
        <f t="shared" si="8"/>
        <v>1</v>
      </c>
      <c r="L12" s="343">
        <f t="shared" si="8"/>
        <v>1</v>
      </c>
      <c r="M12" s="343">
        <f t="shared" si="8"/>
        <v>0.5</v>
      </c>
      <c r="N12" s="343">
        <f t="shared" si="8"/>
        <v>1</v>
      </c>
      <c r="O12" s="343">
        <f t="shared" si="8"/>
        <v>0</v>
      </c>
      <c r="P12" s="343">
        <f t="shared" si="8"/>
        <v>2</v>
      </c>
      <c r="Q12" s="343">
        <f t="shared" si="8"/>
        <v>0</v>
      </c>
      <c r="R12" s="343">
        <f t="shared" si="8"/>
        <v>0</v>
      </c>
      <c r="S12" s="343">
        <f t="shared" si="8"/>
        <v>0</v>
      </c>
      <c r="T12" s="343">
        <f t="shared" si="8"/>
        <v>0</v>
      </c>
      <c r="U12" s="343">
        <f t="shared" si="8"/>
        <v>0</v>
      </c>
      <c r="V12" s="343">
        <f t="shared" si="8"/>
        <v>0</v>
      </c>
      <c r="W12" s="343">
        <f t="shared" si="8"/>
        <v>0</v>
      </c>
      <c r="X12" s="343">
        <f t="shared" si="8"/>
        <v>0</v>
      </c>
      <c r="Y12" s="346">
        <f t="shared" si="3"/>
        <v>5.5</v>
      </c>
    </row>
    <row r="13" spans="1:25" ht="22.5" customHeight="1">
      <c r="A13" s="347">
        <v>2011101</v>
      </c>
      <c r="B13" s="342" t="str">
        <f>VLOOKUP(A13,Sheet1!A6:B1835,2,0)</f>
        <v>行政运行</v>
      </c>
      <c r="C13" s="343">
        <f t="shared" si="4"/>
        <v>10</v>
      </c>
      <c r="D13" s="348">
        <f t="shared" si="5"/>
        <v>10</v>
      </c>
      <c r="E13" s="307">
        <v>2</v>
      </c>
      <c r="F13" s="307">
        <v>1</v>
      </c>
      <c r="G13" s="307"/>
      <c r="H13" s="307"/>
      <c r="I13" s="307">
        <v>1.5</v>
      </c>
      <c r="J13" s="307"/>
      <c r="K13" s="307">
        <v>1</v>
      </c>
      <c r="L13" s="307">
        <v>1</v>
      </c>
      <c r="M13" s="307">
        <v>0.5</v>
      </c>
      <c r="N13" s="307">
        <v>1</v>
      </c>
      <c r="O13" s="349"/>
      <c r="P13" s="348">
        <v>2</v>
      </c>
      <c r="Q13" s="331">
        <f t="shared" si="6"/>
        <v>0</v>
      </c>
      <c r="R13" s="331"/>
      <c r="S13" s="331"/>
      <c r="T13" s="349"/>
      <c r="U13" s="348"/>
      <c r="V13" s="349"/>
      <c r="W13" s="348"/>
      <c r="X13" s="331"/>
      <c r="Y13" s="346">
        <f t="shared" si="3"/>
        <v>5.5</v>
      </c>
    </row>
    <row r="14" spans="1:25" ht="22.5" customHeight="1">
      <c r="A14" s="350">
        <v>20113</v>
      </c>
      <c r="B14" s="345" t="str">
        <f>VLOOKUP(A14,Sheet1!A8:B1837,2,0)</f>
        <v>商贸事务</v>
      </c>
      <c r="C14" s="343">
        <f>C15</f>
        <v>36</v>
      </c>
      <c r="D14" s="343">
        <f t="shared" ref="D14:X14" si="9">D15</f>
        <v>30</v>
      </c>
      <c r="E14" s="343">
        <f t="shared" si="9"/>
        <v>9</v>
      </c>
      <c r="F14" s="343">
        <f t="shared" si="9"/>
        <v>5</v>
      </c>
      <c r="G14" s="343">
        <f t="shared" si="9"/>
        <v>0</v>
      </c>
      <c r="H14" s="343">
        <f t="shared" si="9"/>
        <v>0</v>
      </c>
      <c r="I14" s="343">
        <f t="shared" si="9"/>
        <v>4</v>
      </c>
      <c r="J14" s="343">
        <f t="shared" si="9"/>
        <v>5</v>
      </c>
      <c r="K14" s="343">
        <f t="shared" si="9"/>
        <v>2</v>
      </c>
      <c r="L14" s="343">
        <f t="shared" si="9"/>
        <v>2</v>
      </c>
      <c r="M14" s="343">
        <f t="shared" si="9"/>
        <v>0</v>
      </c>
      <c r="N14" s="343">
        <f t="shared" si="9"/>
        <v>3</v>
      </c>
      <c r="O14" s="343">
        <f t="shared" si="9"/>
        <v>0</v>
      </c>
      <c r="P14" s="343">
        <f t="shared" si="9"/>
        <v>0</v>
      </c>
      <c r="Q14" s="343">
        <f t="shared" si="9"/>
        <v>6</v>
      </c>
      <c r="R14" s="343">
        <f t="shared" si="9"/>
        <v>0</v>
      </c>
      <c r="S14" s="343">
        <f t="shared" si="9"/>
        <v>0</v>
      </c>
      <c r="T14" s="343">
        <f t="shared" si="9"/>
        <v>6</v>
      </c>
      <c r="U14" s="343">
        <f t="shared" si="9"/>
        <v>0</v>
      </c>
      <c r="V14" s="343">
        <f t="shared" si="9"/>
        <v>0</v>
      </c>
      <c r="W14" s="343">
        <f t="shared" si="9"/>
        <v>0</v>
      </c>
      <c r="X14" s="343">
        <f t="shared" si="9"/>
        <v>0</v>
      </c>
      <c r="Y14" s="346">
        <f t="shared" si="3"/>
        <v>22</v>
      </c>
    </row>
    <row r="15" spans="1:25" ht="22.5" customHeight="1">
      <c r="A15" s="347">
        <v>2011301</v>
      </c>
      <c r="B15" s="342" t="str">
        <f>VLOOKUP(A15,Sheet1!A9:B1838,2,0)</f>
        <v>行政运行</v>
      </c>
      <c r="C15" s="343">
        <f t="shared" si="4"/>
        <v>36</v>
      </c>
      <c r="D15" s="348">
        <f t="shared" si="5"/>
        <v>30</v>
      </c>
      <c r="E15" s="307">
        <v>9</v>
      </c>
      <c r="F15" s="307">
        <v>5</v>
      </c>
      <c r="G15" s="307"/>
      <c r="H15" s="307"/>
      <c r="I15" s="307">
        <v>4</v>
      </c>
      <c r="J15" s="307">
        <v>5</v>
      </c>
      <c r="K15" s="307">
        <v>2</v>
      </c>
      <c r="L15" s="307">
        <v>2</v>
      </c>
      <c r="M15" s="307"/>
      <c r="N15" s="307">
        <v>3</v>
      </c>
      <c r="O15" s="349"/>
      <c r="P15" s="348"/>
      <c r="Q15" s="331">
        <f t="shared" si="6"/>
        <v>6</v>
      </c>
      <c r="R15" s="331"/>
      <c r="S15" s="331"/>
      <c r="T15" s="349">
        <v>6</v>
      </c>
      <c r="U15" s="348"/>
      <c r="V15" s="349"/>
      <c r="W15" s="348"/>
      <c r="X15" s="331"/>
      <c r="Y15" s="346">
        <f t="shared" si="3"/>
        <v>22</v>
      </c>
    </row>
    <row r="16" spans="1:25" ht="22.5" customHeight="1">
      <c r="A16" s="350">
        <v>20129</v>
      </c>
      <c r="B16" s="345" t="str">
        <f>VLOOKUP(A16,Sheet1!A11:B1840,2,0)</f>
        <v>群众团体事务</v>
      </c>
      <c r="C16" s="343">
        <f>C17+C18</f>
        <v>57.73</v>
      </c>
      <c r="D16" s="343">
        <f t="shared" ref="D16:X16" si="10">D17+D18</f>
        <v>6</v>
      </c>
      <c r="E16" s="343">
        <f t="shared" si="10"/>
        <v>0.5</v>
      </c>
      <c r="F16" s="343">
        <f t="shared" si="10"/>
        <v>1.5</v>
      </c>
      <c r="G16" s="343">
        <f t="shared" si="10"/>
        <v>0</v>
      </c>
      <c r="H16" s="343">
        <f t="shared" si="10"/>
        <v>0</v>
      </c>
      <c r="I16" s="343">
        <f t="shared" si="10"/>
        <v>1</v>
      </c>
      <c r="J16" s="343">
        <f t="shared" si="10"/>
        <v>0</v>
      </c>
      <c r="K16" s="343">
        <f t="shared" si="10"/>
        <v>0.5</v>
      </c>
      <c r="L16" s="343">
        <f t="shared" si="10"/>
        <v>1</v>
      </c>
      <c r="M16" s="343">
        <f t="shared" si="10"/>
        <v>0.5</v>
      </c>
      <c r="N16" s="343">
        <f t="shared" si="10"/>
        <v>0.5</v>
      </c>
      <c r="O16" s="343">
        <f t="shared" si="10"/>
        <v>0</v>
      </c>
      <c r="P16" s="343">
        <f t="shared" si="10"/>
        <v>0.5</v>
      </c>
      <c r="Q16" s="343">
        <f t="shared" si="10"/>
        <v>0</v>
      </c>
      <c r="R16" s="343">
        <f t="shared" si="10"/>
        <v>0</v>
      </c>
      <c r="S16" s="343">
        <f t="shared" si="10"/>
        <v>0</v>
      </c>
      <c r="T16" s="343">
        <f t="shared" si="10"/>
        <v>0</v>
      </c>
      <c r="U16" s="343">
        <f t="shared" si="10"/>
        <v>0</v>
      </c>
      <c r="V16" s="343">
        <f t="shared" si="10"/>
        <v>0</v>
      </c>
      <c r="W16" s="343">
        <f t="shared" si="10"/>
        <v>51.73</v>
      </c>
      <c r="X16" s="343">
        <f t="shared" si="10"/>
        <v>0</v>
      </c>
      <c r="Y16" s="346">
        <f t="shared" si="3"/>
        <v>55.73</v>
      </c>
    </row>
    <row r="17" spans="1:25" ht="22.5" customHeight="1">
      <c r="A17" s="347">
        <v>2012906</v>
      </c>
      <c r="B17" s="342" t="str">
        <f>VLOOKUP(A17,Sheet1!A12:B1841,2,0)</f>
        <v>工会事务</v>
      </c>
      <c r="C17" s="351">
        <f t="shared" si="4"/>
        <v>51.73</v>
      </c>
      <c r="D17" s="348">
        <f t="shared" si="5"/>
        <v>0</v>
      </c>
      <c r="E17" s="331"/>
      <c r="F17" s="349"/>
      <c r="G17" s="348"/>
      <c r="H17" s="331"/>
      <c r="I17" s="331"/>
      <c r="J17" s="331"/>
      <c r="K17" s="331"/>
      <c r="L17" s="349"/>
      <c r="M17" s="348"/>
      <c r="N17" s="331"/>
      <c r="O17" s="349"/>
      <c r="P17" s="348"/>
      <c r="Q17" s="331">
        <f t="shared" si="6"/>
        <v>0</v>
      </c>
      <c r="R17" s="331"/>
      <c r="S17" s="331"/>
      <c r="T17" s="349"/>
      <c r="U17" s="348"/>
      <c r="V17" s="349"/>
      <c r="W17" s="348">
        <v>51.73</v>
      </c>
      <c r="X17" s="331"/>
      <c r="Y17" s="346">
        <f t="shared" si="3"/>
        <v>51.73</v>
      </c>
    </row>
    <row r="18" spans="1:25" ht="22.5" customHeight="1">
      <c r="A18" s="347">
        <v>2012950</v>
      </c>
      <c r="B18" s="342" t="str">
        <f>VLOOKUP(A18,Sheet1!A13:B1842,2,0)</f>
        <v>事业运行</v>
      </c>
      <c r="C18" s="351">
        <f t="shared" si="4"/>
        <v>6</v>
      </c>
      <c r="D18" s="348">
        <f t="shared" si="5"/>
        <v>6</v>
      </c>
      <c r="E18" s="307">
        <v>0.5</v>
      </c>
      <c r="F18" s="307">
        <v>1.5</v>
      </c>
      <c r="G18" s="307"/>
      <c r="H18" s="307"/>
      <c r="I18" s="307">
        <v>1</v>
      </c>
      <c r="J18" s="307"/>
      <c r="K18" s="307">
        <v>0.5</v>
      </c>
      <c r="L18" s="307">
        <v>1</v>
      </c>
      <c r="M18" s="307">
        <v>0.5</v>
      </c>
      <c r="N18" s="307">
        <v>0.5</v>
      </c>
      <c r="O18" s="349"/>
      <c r="P18" s="348">
        <v>0.5</v>
      </c>
      <c r="Q18" s="331">
        <f t="shared" si="6"/>
        <v>0</v>
      </c>
      <c r="R18" s="331"/>
      <c r="S18" s="331"/>
      <c r="T18" s="349"/>
      <c r="U18" s="348"/>
      <c r="V18" s="349"/>
      <c r="W18" s="348"/>
      <c r="X18" s="331"/>
      <c r="Y18" s="346">
        <f t="shared" si="3"/>
        <v>4</v>
      </c>
    </row>
    <row r="19" spans="1:25" ht="22.5" customHeight="1">
      <c r="A19" s="350">
        <v>20132</v>
      </c>
      <c r="B19" s="345" t="str">
        <f>VLOOKUP(A19,Sheet1!A14:B1843,2,0)</f>
        <v>组织事务</v>
      </c>
      <c r="C19" s="343">
        <f>C20+C21</f>
        <v>59.929999999999993</v>
      </c>
      <c r="D19" s="343">
        <f>D20+D21</f>
        <v>59.129999999999995</v>
      </c>
      <c r="E19" s="343">
        <f t="shared" ref="E19:W19" si="11">E20+E21</f>
        <v>2</v>
      </c>
      <c r="F19" s="343">
        <f t="shared" si="11"/>
        <v>1.6</v>
      </c>
      <c r="G19" s="343">
        <f t="shared" si="11"/>
        <v>0</v>
      </c>
      <c r="H19" s="343">
        <f t="shared" si="11"/>
        <v>0</v>
      </c>
      <c r="I19" s="343">
        <f t="shared" si="11"/>
        <v>0.8</v>
      </c>
      <c r="J19" s="343">
        <f t="shared" si="11"/>
        <v>0</v>
      </c>
      <c r="K19" s="343">
        <f t="shared" si="11"/>
        <v>0.5</v>
      </c>
      <c r="L19" s="343">
        <f t="shared" si="11"/>
        <v>0.8</v>
      </c>
      <c r="M19" s="343">
        <f t="shared" si="11"/>
        <v>0.3</v>
      </c>
      <c r="N19" s="343">
        <f t="shared" si="11"/>
        <v>0.2</v>
      </c>
      <c r="O19" s="343">
        <f t="shared" si="11"/>
        <v>51.73</v>
      </c>
      <c r="P19" s="343">
        <f t="shared" si="11"/>
        <v>1.2</v>
      </c>
      <c r="Q19" s="343">
        <f t="shared" si="11"/>
        <v>0.6</v>
      </c>
      <c r="R19" s="343">
        <f t="shared" si="11"/>
        <v>0</v>
      </c>
      <c r="S19" s="343">
        <f t="shared" si="11"/>
        <v>0</v>
      </c>
      <c r="T19" s="343">
        <f t="shared" si="11"/>
        <v>0.6</v>
      </c>
      <c r="U19" s="343">
        <f t="shared" si="11"/>
        <v>0</v>
      </c>
      <c r="V19" s="343">
        <f t="shared" si="11"/>
        <v>0.2</v>
      </c>
      <c r="W19" s="343">
        <f t="shared" si="11"/>
        <v>0</v>
      </c>
      <c r="X19" s="343">
        <f t="shared" ref="X19" si="12">X20</f>
        <v>0</v>
      </c>
      <c r="Y19" s="346">
        <f t="shared" si="3"/>
        <v>56.930000000000007</v>
      </c>
    </row>
    <row r="20" spans="1:25" ht="22.5" customHeight="1">
      <c r="A20" s="347">
        <v>2013201</v>
      </c>
      <c r="B20" s="342" t="str">
        <f>VLOOKUP(A20,Sheet1!A15:B1844,2,0)</f>
        <v>行政运行</v>
      </c>
      <c r="C20" s="351">
        <f t="shared" si="4"/>
        <v>8.1999999999999993</v>
      </c>
      <c r="D20" s="348">
        <f t="shared" si="5"/>
        <v>7.4</v>
      </c>
      <c r="E20" s="307">
        <v>2</v>
      </c>
      <c r="F20" s="307">
        <v>1.6</v>
      </c>
      <c r="G20" s="307"/>
      <c r="H20" s="307"/>
      <c r="I20" s="307">
        <v>0.8</v>
      </c>
      <c r="J20" s="307"/>
      <c r="K20" s="307">
        <v>0.5</v>
      </c>
      <c r="L20" s="307">
        <v>0.8</v>
      </c>
      <c r="M20" s="307">
        <v>0.3</v>
      </c>
      <c r="N20" s="307">
        <v>0.2</v>
      </c>
      <c r="O20" s="349"/>
      <c r="P20" s="348">
        <v>1.2</v>
      </c>
      <c r="Q20" s="331">
        <f t="shared" si="6"/>
        <v>0.6</v>
      </c>
      <c r="R20" s="331"/>
      <c r="S20" s="331"/>
      <c r="T20" s="349">
        <v>0.6</v>
      </c>
      <c r="U20" s="348"/>
      <c r="V20" s="349">
        <v>0.2</v>
      </c>
      <c r="W20" s="348"/>
      <c r="X20" s="331"/>
      <c r="Y20" s="346">
        <f t="shared" si="3"/>
        <v>5.2</v>
      </c>
    </row>
    <row r="21" spans="1:25" ht="22.5" customHeight="1">
      <c r="A21" s="347">
        <v>2013299</v>
      </c>
      <c r="B21" s="342" t="str">
        <f>VLOOKUP(A21,Sheet1!A16:B1845,2,0)</f>
        <v>其他组织事务支出</v>
      </c>
      <c r="C21" s="351">
        <f t="shared" si="4"/>
        <v>51.73</v>
      </c>
      <c r="D21" s="348">
        <f t="shared" si="5"/>
        <v>51.73</v>
      </c>
      <c r="E21" s="331"/>
      <c r="F21" s="349"/>
      <c r="G21" s="348"/>
      <c r="H21" s="331"/>
      <c r="I21" s="331"/>
      <c r="J21" s="331"/>
      <c r="K21" s="331"/>
      <c r="L21" s="349"/>
      <c r="M21" s="348"/>
      <c r="N21" s="331"/>
      <c r="O21" s="349">
        <v>51.73</v>
      </c>
      <c r="P21" s="348"/>
      <c r="Q21" s="331">
        <f t="shared" si="6"/>
        <v>0</v>
      </c>
      <c r="R21" s="331"/>
      <c r="S21" s="331"/>
      <c r="T21" s="349"/>
      <c r="U21" s="348"/>
      <c r="V21" s="349"/>
      <c r="W21" s="348"/>
      <c r="X21" s="331"/>
      <c r="Y21" s="346">
        <f t="shared" si="3"/>
        <v>51.73</v>
      </c>
    </row>
    <row r="22" spans="1:25" ht="22.5" customHeight="1">
      <c r="A22" s="350">
        <v>20133</v>
      </c>
      <c r="B22" s="345" t="str">
        <f>VLOOKUP(A22,Sheet1!A17:B1846,2,0)</f>
        <v>宣传事务</v>
      </c>
      <c r="C22" s="343">
        <f>C23</f>
        <v>8</v>
      </c>
      <c r="D22" s="343">
        <f t="shared" ref="D22:X22" si="13">D23</f>
        <v>7</v>
      </c>
      <c r="E22" s="343">
        <f t="shared" si="13"/>
        <v>1</v>
      </c>
      <c r="F22" s="343">
        <f t="shared" si="13"/>
        <v>2</v>
      </c>
      <c r="G22" s="343">
        <f t="shared" si="13"/>
        <v>0</v>
      </c>
      <c r="H22" s="343">
        <f t="shared" si="13"/>
        <v>0.2</v>
      </c>
      <c r="I22" s="343">
        <f t="shared" si="13"/>
        <v>1</v>
      </c>
      <c r="J22" s="343">
        <f t="shared" si="13"/>
        <v>0</v>
      </c>
      <c r="K22" s="343">
        <f t="shared" si="13"/>
        <v>0.5</v>
      </c>
      <c r="L22" s="343">
        <f t="shared" si="13"/>
        <v>0.5</v>
      </c>
      <c r="M22" s="343">
        <f t="shared" si="13"/>
        <v>0.8</v>
      </c>
      <c r="N22" s="343">
        <f t="shared" si="13"/>
        <v>1</v>
      </c>
      <c r="O22" s="343">
        <f t="shared" si="13"/>
        <v>0</v>
      </c>
      <c r="P22" s="343">
        <f t="shared" si="13"/>
        <v>0</v>
      </c>
      <c r="Q22" s="343">
        <f t="shared" si="13"/>
        <v>1</v>
      </c>
      <c r="R22" s="343">
        <f t="shared" si="13"/>
        <v>0</v>
      </c>
      <c r="S22" s="343">
        <f t="shared" si="13"/>
        <v>0</v>
      </c>
      <c r="T22" s="343">
        <f t="shared" si="13"/>
        <v>1</v>
      </c>
      <c r="U22" s="343">
        <f t="shared" si="13"/>
        <v>0</v>
      </c>
      <c r="V22" s="343">
        <f t="shared" si="13"/>
        <v>0</v>
      </c>
      <c r="W22" s="343">
        <f t="shared" si="13"/>
        <v>0</v>
      </c>
      <c r="X22" s="343">
        <f t="shared" si="13"/>
        <v>0</v>
      </c>
      <c r="Y22" s="346">
        <f t="shared" si="3"/>
        <v>4.7</v>
      </c>
    </row>
    <row r="23" spans="1:25" ht="22.5" customHeight="1">
      <c r="A23" s="347">
        <v>2013350</v>
      </c>
      <c r="B23" s="342" t="str">
        <f>VLOOKUP(A23,Sheet1!A18:B1847,2,0)</f>
        <v>事业运行</v>
      </c>
      <c r="C23" s="351">
        <f t="shared" si="4"/>
        <v>8</v>
      </c>
      <c r="D23" s="348">
        <f t="shared" si="5"/>
        <v>7</v>
      </c>
      <c r="E23" s="307">
        <v>1</v>
      </c>
      <c r="F23" s="307">
        <v>2</v>
      </c>
      <c r="G23" s="307"/>
      <c r="H23" s="307">
        <v>0.2</v>
      </c>
      <c r="I23" s="307">
        <v>1</v>
      </c>
      <c r="J23" s="307"/>
      <c r="K23" s="307">
        <v>0.5</v>
      </c>
      <c r="L23" s="307">
        <v>0.5</v>
      </c>
      <c r="M23" s="307">
        <v>0.8</v>
      </c>
      <c r="N23" s="307">
        <v>1</v>
      </c>
      <c r="O23" s="349"/>
      <c r="P23" s="348"/>
      <c r="Q23" s="331">
        <f t="shared" si="6"/>
        <v>1</v>
      </c>
      <c r="R23" s="331"/>
      <c r="S23" s="331"/>
      <c r="T23" s="349">
        <v>1</v>
      </c>
      <c r="U23" s="348"/>
      <c r="V23" s="349"/>
      <c r="W23" s="348"/>
      <c r="X23" s="331"/>
      <c r="Y23" s="346">
        <f t="shared" si="3"/>
        <v>4.7</v>
      </c>
    </row>
    <row r="24" spans="1:25" ht="22.5" customHeight="1">
      <c r="A24" s="350">
        <v>204</v>
      </c>
      <c r="B24" s="345" t="str">
        <f>VLOOKUP(A24,Sheet1!A20:B1849,2,0)</f>
        <v>公共安全支出</v>
      </c>
      <c r="C24" s="343">
        <f>C25</f>
        <v>205.78</v>
      </c>
      <c r="D24" s="343">
        <f t="shared" ref="D24:X25" si="14">D25</f>
        <v>144</v>
      </c>
      <c r="E24" s="343">
        <f t="shared" si="14"/>
        <v>32</v>
      </c>
      <c r="F24" s="343">
        <f t="shared" si="14"/>
        <v>8</v>
      </c>
      <c r="G24" s="343">
        <f t="shared" si="14"/>
        <v>24</v>
      </c>
      <c r="H24" s="343">
        <f t="shared" si="14"/>
        <v>5</v>
      </c>
      <c r="I24" s="343">
        <f t="shared" si="14"/>
        <v>17</v>
      </c>
      <c r="J24" s="343">
        <f t="shared" si="14"/>
        <v>0</v>
      </c>
      <c r="K24" s="343">
        <f t="shared" si="14"/>
        <v>15</v>
      </c>
      <c r="L24" s="343">
        <f t="shared" si="14"/>
        <v>20</v>
      </c>
      <c r="M24" s="343">
        <f t="shared" si="14"/>
        <v>8</v>
      </c>
      <c r="N24" s="343">
        <f t="shared" si="14"/>
        <v>5</v>
      </c>
      <c r="O24" s="343">
        <f t="shared" si="14"/>
        <v>0</v>
      </c>
      <c r="P24" s="343">
        <f t="shared" si="14"/>
        <v>10</v>
      </c>
      <c r="Q24" s="343">
        <f t="shared" si="14"/>
        <v>41.78</v>
      </c>
      <c r="R24" s="343">
        <f t="shared" si="14"/>
        <v>13</v>
      </c>
      <c r="S24" s="343">
        <f t="shared" si="14"/>
        <v>25.78</v>
      </c>
      <c r="T24" s="343">
        <f t="shared" si="14"/>
        <v>3</v>
      </c>
      <c r="U24" s="343">
        <f t="shared" si="14"/>
        <v>20</v>
      </c>
      <c r="V24" s="343">
        <f t="shared" si="14"/>
        <v>0</v>
      </c>
      <c r="W24" s="343">
        <f t="shared" si="14"/>
        <v>0</v>
      </c>
      <c r="X24" s="343">
        <f t="shared" si="14"/>
        <v>0</v>
      </c>
      <c r="Y24" s="346">
        <f t="shared" si="3"/>
        <v>132.78</v>
      </c>
    </row>
    <row r="25" spans="1:25" ht="22.5" customHeight="1">
      <c r="A25" s="350">
        <v>20402</v>
      </c>
      <c r="B25" s="345" t="str">
        <f>VLOOKUP(A25,Sheet1!A21:B1850,2,0)</f>
        <v>公安</v>
      </c>
      <c r="C25" s="343">
        <f>C26</f>
        <v>205.78</v>
      </c>
      <c r="D25" s="343">
        <f t="shared" si="14"/>
        <v>144</v>
      </c>
      <c r="E25" s="343">
        <f t="shared" si="14"/>
        <v>32</v>
      </c>
      <c r="F25" s="343">
        <f t="shared" si="14"/>
        <v>8</v>
      </c>
      <c r="G25" s="343">
        <f t="shared" si="14"/>
        <v>24</v>
      </c>
      <c r="H25" s="343">
        <f t="shared" si="14"/>
        <v>5</v>
      </c>
      <c r="I25" s="343">
        <f t="shared" si="14"/>
        <v>17</v>
      </c>
      <c r="J25" s="343">
        <f t="shared" si="14"/>
        <v>0</v>
      </c>
      <c r="K25" s="343">
        <f t="shared" si="14"/>
        <v>15</v>
      </c>
      <c r="L25" s="343">
        <f t="shared" si="14"/>
        <v>20</v>
      </c>
      <c r="M25" s="343">
        <f t="shared" si="14"/>
        <v>8</v>
      </c>
      <c r="N25" s="343">
        <f t="shared" si="14"/>
        <v>5</v>
      </c>
      <c r="O25" s="343">
        <f t="shared" si="14"/>
        <v>0</v>
      </c>
      <c r="P25" s="343">
        <f t="shared" si="14"/>
        <v>10</v>
      </c>
      <c r="Q25" s="343">
        <f t="shared" si="14"/>
        <v>41.78</v>
      </c>
      <c r="R25" s="343">
        <f t="shared" si="14"/>
        <v>13</v>
      </c>
      <c r="S25" s="343">
        <f t="shared" si="14"/>
        <v>25.78</v>
      </c>
      <c r="T25" s="343">
        <f t="shared" si="14"/>
        <v>3</v>
      </c>
      <c r="U25" s="343">
        <f t="shared" si="14"/>
        <v>20</v>
      </c>
      <c r="V25" s="343">
        <f t="shared" si="14"/>
        <v>0</v>
      </c>
      <c r="W25" s="343">
        <f t="shared" si="14"/>
        <v>0</v>
      </c>
      <c r="X25" s="343">
        <f t="shared" si="14"/>
        <v>0</v>
      </c>
      <c r="Y25" s="346">
        <f t="shared" si="3"/>
        <v>132.78</v>
      </c>
    </row>
    <row r="26" spans="1:25" ht="22.5" customHeight="1">
      <c r="A26" s="347">
        <v>2040201</v>
      </c>
      <c r="B26" s="342" t="str">
        <f>VLOOKUP(A26,Sheet1!A22:B1851,2,0)</f>
        <v>行政运行</v>
      </c>
      <c r="C26" s="343">
        <f t="shared" si="4"/>
        <v>205.78</v>
      </c>
      <c r="D26" s="348">
        <f t="shared" si="5"/>
        <v>144</v>
      </c>
      <c r="E26" s="307">
        <v>32</v>
      </c>
      <c r="F26" s="307">
        <v>8</v>
      </c>
      <c r="G26" s="307">
        <v>24</v>
      </c>
      <c r="H26" s="307">
        <v>5</v>
      </c>
      <c r="I26" s="307">
        <v>17</v>
      </c>
      <c r="J26" s="307"/>
      <c r="K26" s="307">
        <v>15</v>
      </c>
      <c r="L26" s="307">
        <v>20</v>
      </c>
      <c r="M26" s="307">
        <v>8</v>
      </c>
      <c r="N26" s="307">
        <v>5</v>
      </c>
      <c r="O26" s="349"/>
      <c r="P26" s="348">
        <v>10</v>
      </c>
      <c r="Q26" s="331">
        <f t="shared" si="6"/>
        <v>41.78</v>
      </c>
      <c r="R26" s="331">
        <v>13</v>
      </c>
      <c r="S26" s="331">
        <v>25.78</v>
      </c>
      <c r="T26" s="349">
        <v>3</v>
      </c>
      <c r="U26" s="348">
        <v>20</v>
      </c>
      <c r="V26" s="349"/>
      <c r="W26" s="348"/>
      <c r="X26" s="331"/>
      <c r="Y26" s="346">
        <f t="shared" si="3"/>
        <v>132.78</v>
      </c>
    </row>
    <row r="27" spans="1:25" ht="22.5" customHeight="1">
      <c r="A27" s="350">
        <v>206</v>
      </c>
      <c r="B27" s="345" t="str">
        <f>VLOOKUP(A27,Sheet1!A25:B1854,2,0)</f>
        <v>科学技术支出</v>
      </c>
      <c r="C27" s="343">
        <f>C28</f>
        <v>24</v>
      </c>
      <c r="D27" s="343">
        <f t="shared" ref="D27:X28" si="15">D28</f>
        <v>23.7</v>
      </c>
      <c r="E27" s="343">
        <f t="shared" si="15"/>
        <v>0.5</v>
      </c>
      <c r="F27" s="343">
        <f t="shared" si="15"/>
        <v>1.3</v>
      </c>
      <c r="G27" s="343">
        <f t="shared" si="15"/>
        <v>0</v>
      </c>
      <c r="H27" s="343">
        <f t="shared" si="15"/>
        <v>1.1000000000000001</v>
      </c>
      <c r="I27" s="343">
        <f t="shared" si="15"/>
        <v>6</v>
      </c>
      <c r="J27" s="343">
        <f t="shared" si="15"/>
        <v>0</v>
      </c>
      <c r="K27" s="343">
        <f t="shared" si="15"/>
        <v>3.5</v>
      </c>
      <c r="L27" s="343">
        <f t="shared" si="15"/>
        <v>3.5</v>
      </c>
      <c r="M27" s="343">
        <f t="shared" si="15"/>
        <v>1.1000000000000001</v>
      </c>
      <c r="N27" s="343">
        <f t="shared" si="15"/>
        <v>3.2</v>
      </c>
      <c r="O27" s="343">
        <f t="shared" si="15"/>
        <v>0</v>
      </c>
      <c r="P27" s="343">
        <f t="shared" si="15"/>
        <v>3.5</v>
      </c>
      <c r="Q27" s="343">
        <f t="shared" si="15"/>
        <v>0.3</v>
      </c>
      <c r="R27" s="343">
        <f t="shared" si="15"/>
        <v>0.3</v>
      </c>
      <c r="S27" s="343">
        <f t="shared" si="15"/>
        <v>0</v>
      </c>
      <c r="T27" s="343">
        <f t="shared" si="15"/>
        <v>0</v>
      </c>
      <c r="U27" s="343">
        <f t="shared" si="15"/>
        <v>0</v>
      </c>
      <c r="V27" s="343">
        <f t="shared" si="15"/>
        <v>0</v>
      </c>
      <c r="W27" s="343">
        <f t="shared" si="15"/>
        <v>0</v>
      </c>
      <c r="X27" s="343">
        <f t="shared" si="15"/>
        <v>0</v>
      </c>
      <c r="Y27" s="346">
        <f t="shared" si="3"/>
        <v>15.4</v>
      </c>
    </row>
    <row r="28" spans="1:25" ht="22.5" customHeight="1">
      <c r="A28" s="350">
        <v>20601</v>
      </c>
      <c r="B28" s="345" t="str">
        <f>VLOOKUP(A28,Sheet1!A26:B1855,2,0)</f>
        <v>科学技术管理事务</v>
      </c>
      <c r="C28" s="343">
        <f>C29</f>
        <v>24</v>
      </c>
      <c r="D28" s="343">
        <f t="shared" si="15"/>
        <v>23.7</v>
      </c>
      <c r="E28" s="343">
        <f t="shared" si="15"/>
        <v>0.5</v>
      </c>
      <c r="F28" s="343">
        <f t="shared" si="15"/>
        <v>1.3</v>
      </c>
      <c r="G28" s="343">
        <f t="shared" si="15"/>
        <v>0</v>
      </c>
      <c r="H28" s="343">
        <f t="shared" si="15"/>
        <v>1.1000000000000001</v>
      </c>
      <c r="I28" s="343">
        <f t="shared" si="15"/>
        <v>6</v>
      </c>
      <c r="J28" s="343">
        <f t="shared" si="15"/>
        <v>0</v>
      </c>
      <c r="K28" s="343">
        <f t="shared" si="15"/>
        <v>3.5</v>
      </c>
      <c r="L28" s="343">
        <f t="shared" si="15"/>
        <v>3.5</v>
      </c>
      <c r="M28" s="343">
        <f t="shared" si="15"/>
        <v>1.1000000000000001</v>
      </c>
      <c r="N28" s="343">
        <f t="shared" si="15"/>
        <v>3.2</v>
      </c>
      <c r="O28" s="343">
        <f t="shared" si="15"/>
        <v>0</v>
      </c>
      <c r="P28" s="343">
        <f t="shared" si="15"/>
        <v>3.5</v>
      </c>
      <c r="Q28" s="343">
        <f t="shared" si="15"/>
        <v>0.3</v>
      </c>
      <c r="R28" s="343">
        <f t="shared" si="15"/>
        <v>0.3</v>
      </c>
      <c r="S28" s="343">
        <f t="shared" si="15"/>
        <v>0</v>
      </c>
      <c r="T28" s="343">
        <f t="shared" si="15"/>
        <v>0</v>
      </c>
      <c r="U28" s="343">
        <f t="shared" si="15"/>
        <v>0</v>
      </c>
      <c r="V28" s="343">
        <f t="shared" si="15"/>
        <v>0</v>
      </c>
      <c r="W28" s="343">
        <f t="shared" si="15"/>
        <v>0</v>
      </c>
      <c r="X28" s="343">
        <f t="shared" si="15"/>
        <v>0</v>
      </c>
      <c r="Y28" s="346">
        <f t="shared" si="3"/>
        <v>15.4</v>
      </c>
    </row>
    <row r="29" spans="1:25" ht="22.5" customHeight="1">
      <c r="A29" s="347">
        <v>2060101</v>
      </c>
      <c r="B29" s="342" t="str">
        <f>VLOOKUP(A29,Sheet1!A27:B1856,2,0)</f>
        <v>行政运行</v>
      </c>
      <c r="C29" s="351">
        <f t="shared" si="4"/>
        <v>24</v>
      </c>
      <c r="D29" s="348">
        <f t="shared" si="5"/>
        <v>23.7</v>
      </c>
      <c r="E29" s="331">
        <v>0.5</v>
      </c>
      <c r="F29" s="349">
        <v>1.3</v>
      </c>
      <c r="G29" s="348"/>
      <c r="H29" s="331">
        <v>1.1000000000000001</v>
      </c>
      <c r="I29" s="331">
        <v>6</v>
      </c>
      <c r="J29" s="331"/>
      <c r="K29" s="331">
        <v>3.5</v>
      </c>
      <c r="L29" s="349">
        <v>3.5</v>
      </c>
      <c r="M29" s="348">
        <v>1.1000000000000001</v>
      </c>
      <c r="N29" s="331">
        <v>3.2</v>
      </c>
      <c r="O29" s="349"/>
      <c r="P29" s="348">
        <v>3.5</v>
      </c>
      <c r="Q29" s="331">
        <f t="shared" si="6"/>
        <v>0.3</v>
      </c>
      <c r="R29" s="331">
        <v>0.3</v>
      </c>
      <c r="S29" s="331"/>
      <c r="T29" s="349"/>
      <c r="U29" s="348"/>
      <c r="V29" s="349"/>
      <c r="W29" s="348"/>
      <c r="X29" s="331"/>
      <c r="Y29" s="346">
        <f t="shared" si="3"/>
        <v>15.4</v>
      </c>
    </row>
    <row r="30" spans="1:25" ht="22.5" customHeight="1">
      <c r="A30" s="350">
        <v>208</v>
      </c>
      <c r="B30" s="345" t="str">
        <f>VLOOKUP(A30,Sheet1!A37:B1866,2,0)</f>
        <v>社会保障和就业支出</v>
      </c>
      <c r="C30" s="343">
        <f>C31</f>
        <v>6</v>
      </c>
      <c r="D30" s="343">
        <f t="shared" ref="D30:X31" si="16">D31</f>
        <v>5.65</v>
      </c>
      <c r="E30" s="343">
        <f t="shared" si="16"/>
        <v>2.1</v>
      </c>
      <c r="F30" s="343">
        <f t="shared" si="16"/>
        <v>1.6</v>
      </c>
      <c r="G30" s="343">
        <f t="shared" si="16"/>
        <v>0</v>
      </c>
      <c r="H30" s="343">
        <f t="shared" si="16"/>
        <v>0</v>
      </c>
      <c r="I30" s="343">
        <f t="shared" si="16"/>
        <v>0.8</v>
      </c>
      <c r="J30" s="343">
        <f t="shared" si="16"/>
        <v>0</v>
      </c>
      <c r="K30" s="343">
        <f t="shared" si="16"/>
        <v>0.4</v>
      </c>
      <c r="L30" s="343">
        <f t="shared" si="16"/>
        <v>0.3</v>
      </c>
      <c r="M30" s="343">
        <f t="shared" si="16"/>
        <v>0</v>
      </c>
      <c r="N30" s="343">
        <f t="shared" si="16"/>
        <v>0.25</v>
      </c>
      <c r="O30" s="343">
        <f t="shared" si="16"/>
        <v>0</v>
      </c>
      <c r="P30" s="343">
        <f t="shared" si="16"/>
        <v>0.2</v>
      </c>
      <c r="Q30" s="343">
        <f t="shared" ref="Q30:Q31" si="17">Q31</f>
        <v>0.35</v>
      </c>
      <c r="R30" s="343">
        <f t="shared" ref="R30:R31" si="18">R31</f>
        <v>0</v>
      </c>
      <c r="S30" s="343">
        <f t="shared" ref="S30:S31" si="19">S31</f>
        <v>0</v>
      </c>
      <c r="T30" s="343">
        <f t="shared" ref="T30:T31" si="20">T31</f>
        <v>0.35</v>
      </c>
      <c r="U30" s="343">
        <f t="shared" si="16"/>
        <v>0</v>
      </c>
      <c r="V30" s="343">
        <f t="shared" si="16"/>
        <v>0</v>
      </c>
      <c r="W30" s="343">
        <f t="shared" si="16"/>
        <v>0</v>
      </c>
      <c r="X30" s="343">
        <f t="shared" si="16"/>
        <v>0</v>
      </c>
      <c r="Y30" s="346">
        <f t="shared" si="3"/>
        <v>3.2500000000000004</v>
      </c>
    </row>
    <row r="31" spans="1:25" ht="22.5" customHeight="1">
      <c r="A31" s="350">
        <v>20801</v>
      </c>
      <c r="B31" s="345" t="str">
        <f>VLOOKUP(A31,Sheet1!A38:B1867,2,0)</f>
        <v>人力资源和社会保障管理事务</v>
      </c>
      <c r="C31" s="343">
        <f>C32</f>
        <v>6</v>
      </c>
      <c r="D31" s="343">
        <f t="shared" si="16"/>
        <v>5.65</v>
      </c>
      <c r="E31" s="343">
        <f t="shared" si="16"/>
        <v>2.1</v>
      </c>
      <c r="F31" s="343">
        <f t="shared" si="16"/>
        <v>1.6</v>
      </c>
      <c r="G31" s="343">
        <f t="shared" si="16"/>
        <v>0</v>
      </c>
      <c r="H31" s="343">
        <f t="shared" si="16"/>
        <v>0</v>
      </c>
      <c r="I31" s="343">
        <f t="shared" si="16"/>
        <v>0.8</v>
      </c>
      <c r="J31" s="343">
        <f t="shared" si="16"/>
        <v>0</v>
      </c>
      <c r="K31" s="343">
        <f t="shared" si="16"/>
        <v>0.4</v>
      </c>
      <c r="L31" s="343">
        <f t="shared" si="16"/>
        <v>0.3</v>
      </c>
      <c r="M31" s="343">
        <f t="shared" si="16"/>
        <v>0</v>
      </c>
      <c r="N31" s="343">
        <f t="shared" si="16"/>
        <v>0.25</v>
      </c>
      <c r="O31" s="343">
        <f t="shared" si="16"/>
        <v>0</v>
      </c>
      <c r="P31" s="343">
        <f t="shared" si="16"/>
        <v>0.2</v>
      </c>
      <c r="Q31" s="343">
        <f t="shared" si="17"/>
        <v>0.35</v>
      </c>
      <c r="R31" s="343">
        <f t="shared" si="18"/>
        <v>0</v>
      </c>
      <c r="S31" s="343">
        <f t="shared" si="19"/>
        <v>0</v>
      </c>
      <c r="T31" s="343">
        <f t="shared" si="20"/>
        <v>0.35</v>
      </c>
      <c r="U31" s="343">
        <f t="shared" si="16"/>
        <v>0</v>
      </c>
      <c r="V31" s="343">
        <f t="shared" si="16"/>
        <v>0</v>
      </c>
      <c r="W31" s="343">
        <f t="shared" si="16"/>
        <v>0</v>
      </c>
      <c r="X31" s="343">
        <f t="shared" si="16"/>
        <v>0</v>
      </c>
      <c r="Y31" s="346">
        <f t="shared" si="3"/>
        <v>3.2500000000000004</v>
      </c>
    </row>
    <row r="32" spans="1:25" ht="22.5" customHeight="1">
      <c r="A32" s="347">
        <v>2080150</v>
      </c>
      <c r="B32" s="342" t="str">
        <f>VLOOKUP(A32,Sheet1!A40:B1869,2,0)</f>
        <v>事业运行</v>
      </c>
      <c r="C32" s="351">
        <f t="shared" si="4"/>
        <v>6</v>
      </c>
      <c r="D32" s="348">
        <f t="shared" si="5"/>
        <v>5.65</v>
      </c>
      <c r="E32" s="307">
        <v>2.1</v>
      </c>
      <c r="F32" s="307">
        <v>1.6</v>
      </c>
      <c r="G32" s="307"/>
      <c r="H32" s="307"/>
      <c r="I32" s="307">
        <v>0.8</v>
      </c>
      <c r="J32" s="307"/>
      <c r="K32" s="307">
        <v>0.4</v>
      </c>
      <c r="L32" s="307">
        <v>0.3</v>
      </c>
      <c r="M32" s="307"/>
      <c r="N32" s="307">
        <v>0.25</v>
      </c>
      <c r="O32" s="349"/>
      <c r="P32" s="348">
        <v>0.2</v>
      </c>
      <c r="Q32" s="331">
        <f t="shared" si="6"/>
        <v>0.35</v>
      </c>
      <c r="R32" s="331"/>
      <c r="S32" s="331"/>
      <c r="T32" s="349">
        <v>0.35</v>
      </c>
      <c r="U32" s="348"/>
      <c r="V32" s="349"/>
      <c r="W32" s="348"/>
      <c r="X32" s="331"/>
      <c r="Y32" s="346">
        <f t="shared" si="3"/>
        <v>3.2500000000000004</v>
      </c>
    </row>
    <row r="33" spans="1:25" ht="22.5" customHeight="1">
      <c r="A33" s="350">
        <v>212</v>
      </c>
      <c r="B33" s="345" t="str">
        <f>VLOOKUP(A33,Sheet1!A23:B1852,2,0)</f>
        <v>城乡社区支出</v>
      </c>
      <c r="C33" s="343">
        <f>C34</f>
        <v>74</v>
      </c>
      <c r="D33" s="343">
        <f t="shared" ref="D33:X34" si="21">D34</f>
        <v>72</v>
      </c>
      <c r="E33" s="343">
        <f t="shared" si="21"/>
        <v>23</v>
      </c>
      <c r="F33" s="343">
        <f t="shared" si="21"/>
        <v>12.2</v>
      </c>
      <c r="G33" s="343">
        <f t="shared" si="21"/>
        <v>0</v>
      </c>
      <c r="H33" s="343">
        <f t="shared" si="21"/>
        <v>4.5</v>
      </c>
      <c r="I33" s="343">
        <f t="shared" si="21"/>
        <v>4</v>
      </c>
      <c r="J33" s="343">
        <f t="shared" si="21"/>
        <v>0</v>
      </c>
      <c r="K33" s="343">
        <f t="shared" si="21"/>
        <v>3.5</v>
      </c>
      <c r="L33" s="343">
        <f t="shared" si="21"/>
        <v>3.5</v>
      </c>
      <c r="M33" s="343">
        <f t="shared" si="21"/>
        <v>4.3</v>
      </c>
      <c r="N33" s="343">
        <f t="shared" si="21"/>
        <v>5</v>
      </c>
      <c r="O33" s="343">
        <f t="shared" si="21"/>
        <v>0</v>
      </c>
      <c r="P33" s="343">
        <f t="shared" si="21"/>
        <v>12</v>
      </c>
      <c r="Q33" s="343">
        <f t="shared" si="21"/>
        <v>2</v>
      </c>
      <c r="R33" s="343">
        <f t="shared" si="21"/>
        <v>0</v>
      </c>
      <c r="S33" s="343">
        <f t="shared" si="21"/>
        <v>0</v>
      </c>
      <c r="T33" s="343">
        <f t="shared" si="21"/>
        <v>2</v>
      </c>
      <c r="U33" s="343">
        <f t="shared" si="21"/>
        <v>0</v>
      </c>
      <c r="V33" s="343">
        <f t="shared" si="21"/>
        <v>0</v>
      </c>
      <c r="W33" s="343">
        <f t="shared" si="21"/>
        <v>0</v>
      </c>
      <c r="X33" s="343">
        <f t="shared" si="21"/>
        <v>0</v>
      </c>
      <c r="Y33" s="346">
        <f t="shared" si="3"/>
        <v>38.200000000000003</v>
      </c>
    </row>
    <row r="34" spans="1:25" ht="22.5" customHeight="1">
      <c r="A34" s="350">
        <v>21201</v>
      </c>
      <c r="B34" s="345" t="str">
        <f>VLOOKUP(A34,Sheet1!A24:B1853,2,0)</f>
        <v>城乡社区管理事务</v>
      </c>
      <c r="C34" s="343">
        <f>C35</f>
        <v>74</v>
      </c>
      <c r="D34" s="343">
        <f t="shared" si="21"/>
        <v>72</v>
      </c>
      <c r="E34" s="343">
        <f t="shared" si="21"/>
        <v>23</v>
      </c>
      <c r="F34" s="343">
        <f t="shared" si="21"/>
        <v>12.2</v>
      </c>
      <c r="G34" s="343">
        <f t="shared" si="21"/>
        <v>0</v>
      </c>
      <c r="H34" s="343">
        <f t="shared" si="21"/>
        <v>4.5</v>
      </c>
      <c r="I34" s="343">
        <f t="shared" si="21"/>
        <v>4</v>
      </c>
      <c r="J34" s="343">
        <f t="shared" si="21"/>
        <v>0</v>
      </c>
      <c r="K34" s="343">
        <f t="shared" si="21"/>
        <v>3.5</v>
      </c>
      <c r="L34" s="343">
        <f t="shared" si="21"/>
        <v>3.5</v>
      </c>
      <c r="M34" s="343">
        <f t="shared" si="21"/>
        <v>4.3</v>
      </c>
      <c r="N34" s="343">
        <f t="shared" si="21"/>
        <v>5</v>
      </c>
      <c r="O34" s="343">
        <f t="shared" si="21"/>
        <v>0</v>
      </c>
      <c r="P34" s="343">
        <f t="shared" si="21"/>
        <v>12</v>
      </c>
      <c r="Q34" s="343">
        <f t="shared" si="21"/>
        <v>2</v>
      </c>
      <c r="R34" s="343">
        <f t="shared" si="21"/>
        <v>0</v>
      </c>
      <c r="S34" s="343">
        <f t="shared" si="21"/>
        <v>0</v>
      </c>
      <c r="T34" s="343">
        <f t="shared" si="21"/>
        <v>2</v>
      </c>
      <c r="U34" s="343">
        <f t="shared" si="21"/>
        <v>0</v>
      </c>
      <c r="V34" s="343">
        <f t="shared" si="21"/>
        <v>0</v>
      </c>
      <c r="W34" s="343">
        <f t="shared" si="21"/>
        <v>0</v>
      </c>
      <c r="X34" s="343">
        <f t="shared" si="21"/>
        <v>0</v>
      </c>
      <c r="Y34" s="346">
        <f t="shared" si="3"/>
        <v>38.200000000000003</v>
      </c>
    </row>
    <row r="35" spans="1:25" ht="22.5" customHeight="1">
      <c r="A35" s="347">
        <v>2120101</v>
      </c>
      <c r="B35" s="342" t="str">
        <f>VLOOKUP(A35,Sheet1!A25:B1854,2,0)</f>
        <v>行政运行</v>
      </c>
      <c r="C35" s="343">
        <f t="shared" si="4"/>
        <v>74</v>
      </c>
      <c r="D35" s="348">
        <f t="shared" si="5"/>
        <v>72</v>
      </c>
      <c r="E35" s="307">
        <v>23</v>
      </c>
      <c r="F35" s="307">
        <v>12.2</v>
      </c>
      <c r="G35" s="307">
        <v>0</v>
      </c>
      <c r="H35" s="307">
        <v>4.5</v>
      </c>
      <c r="I35" s="307">
        <v>4</v>
      </c>
      <c r="J35" s="307">
        <v>0</v>
      </c>
      <c r="K35" s="307">
        <v>3.5</v>
      </c>
      <c r="L35" s="307">
        <v>3.5</v>
      </c>
      <c r="M35" s="307">
        <v>4.3</v>
      </c>
      <c r="N35" s="307">
        <v>5</v>
      </c>
      <c r="O35" s="349"/>
      <c r="P35" s="348">
        <v>12</v>
      </c>
      <c r="Q35" s="331">
        <f t="shared" si="6"/>
        <v>2</v>
      </c>
      <c r="R35" s="331"/>
      <c r="S35" s="331"/>
      <c r="T35" s="349">
        <v>2</v>
      </c>
      <c r="U35" s="348"/>
      <c r="V35" s="349"/>
      <c r="W35" s="348"/>
      <c r="X35" s="331"/>
      <c r="Y35" s="346">
        <f t="shared" si="3"/>
        <v>38.200000000000003</v>
      </c>
    </row>
    <row r="36" spans="1:25" ht="22.5" customHeight="1">
      <c r="A36" s="350">
        <v>220</v>
      </c>
      <c r="B36" s="352" t="str">
        <f>VLOOKUP(A36,Sheet1!A26:B1855,2,0)</f>
        <v>自然资源海洋气象等支出</v>
      </c>
      <c r="C36" s="343">
        <f>C37</f>
        <v>65</v>
      </c>
      <c r="D36" s="343">
        <f t="shared" ref="D36:X37" si="22">D37</f>
        <v>60</v>
      </c>
      <c r="E36" s="343">
        <f t="shared" si="22"/>
        <v>0</v>
      </c>
      <c r="F36" s="343">
        <f t="shared" si="22"/>
        <v>25</v>
      </c>
      <c r="G36" s="343">
        <f t="shared" si="22"/>
        <v>10</v>
      </c>
      <c r="H36" s="343">
        <f t="shared" si="22"/>
        <v>0.5</v>
      </c>
      <c r="I36" s="343">
        <f t="shared" si="22"/>
        <v>7.5</v>
      </c>
      <c r="J36" s="343">
        <f t="shared" si="22"/>
        <v>0</v>
      </c>
      <c r="K36" s="343">
        <f t="shared" si="22"/>
        <v>0</v>
      </c>
      <c r="L36" s="343">
        <f t="shared" si="22"/>
        <v>2</v>
      </c>
      <c r="M36" s="343">
        <f t="shared" si="22"/>
        <v>5</v>
      </c>
      <c r="N36" s="343">
        <f t="shared" si="22"/>
        <v>2</v>
      </c>
      <c r="O36" s="343">
        <f t="shared" si="22"/>
        <v>0</v>
      </c>
      <c r="P36" s="343">
        <f t="shared" si="22"/>
        <v>8</v>
      </c>
      <c r="Q36" s="343">
        <f t="shared" si="22"/>
        <v>0</v>
      </c>
      <c r="R36" s="343">
        <f t="shared" si="22"/>
        <v>0</v>
      </c>
      <c r="S36" s="343">
        <f t="shared" si="22"/>
        <v>0</v>
      </c>
      <c r="T36" s="343">
        <f t="shared" si="22"/>
        <v>0</v>
      </c>
      <c r="U36" s="343">
        <f t="shared" si="22"/>
        <v>5</v>
      </c>
      <c r="V36" s="343">
        <f t="shared" si="22"/>
        <v>0</v>
      </c>
      <c r="W36" s="343">
        <f t="shared" si="22"/>
        <v>0</v>
      </c>
      <c r="X36" s="343">
        <f t="shared" si="22"/>
        <v>0</v>
      </c>
      <c r="Y36" s="346">
        <f t="shared" si="3"/>
        <v>58</v>
      </c>
    </row>
    <row r="37" spans="1:25" ht="35.1" customHeight="1">
      <c r="A37" s="350">
        <v>22001</v>
      </c>
      <c r="B37" s="352" t="str">
        <f>VLOOKUP(A37,Sheet1!A27:B1856,2,0)</f>
        <v>自然资源事务</v>
      </c>
      <c r="C37" s="343">
        <f>C38</f>
        <v>65</v>
      </c>
      <c r="D37" s="343">
        <f t="shared" si="22"/>
        <v>60</v>
      </c>
      <c r="E37" s="343">
        <f t="shared" si="22"/>
        <v>0</v>
      </c>
      <c r="F37" s="343">
        <f t="shared" si="22"/>
        <v>25</v>
      </c>
      <c r="G37" s="343">
        <f t="shared" si="22"/>
        <v>10</v>
      </c>
      <c r="H37" s="343">
        <f t="shared" si="22"/>
        <v>0.5</v>
      </c>
      <c r="I37" s="343">
        <f t="shared" si="22"/>
        <v>7.5</v>
      </c>
      <c r="J37" s="343">
        <f t="shared" si="22"/>
        <v>0</v>
      </c>
      <c r="K37" s="343">
        <f t="shared" si="22"/>
        <v>0</v>
      </c>
      <c r="L37" s="343">
        <f t="shared" si="22"/>
        <v>2</v>
      </c>
      <c r="M37" s="343">
        <f t="shared" si="22"/>
        <v>5</v>
      </c>
      <c r="N37" s="343">
        <f t="shared" si="22"/>
        <v>2</v>
      </c>
      <c r="O37" s="343">
        <f t="shared" si="22"/>
        <v>0</v>
      </c>
      <c r="P37" s="343">
        <f t="shared" si="22"/>
        <v>8</v>
      </c>
      <c r="Q37" s="343">
        <f t="shared" si="22"/>
        <v>0</v>
      </c>
      <c r="R37" s="343">
        <f t="shared" si="22"/>
        <v>0</v>
      </c>
      <c r="S37" s="343">
        <f t="shared" si="22"/>
        <v>0</v>
      </c>
      <c r="T37" s="343">
        <f t="shared" si="22"/>
        <v>0</v>
      </c>
      <c r="U37" s="343">
        <f t="shared" si="22"/>
        <v>5</v>
      </c>
      <c r="V37" s="343">
        <f t="shared" si="22"/>
        <v>0</v>
      </c>
      <c r="W37" s="343">
        <f t="shared" si="22"/>
        <v>0</v>
      </c>
      <c r="X37" s="343">
        <f t="shared" si="22"/>
        <v>0</v>
      </c>
      <c r="Y37" s="346">
        <f t="shared" si="3"/>
        <v>58</v>
      </c>
    </row>
    <row r="38" spans="1:25" ht="35.1" customHeight="1">
      <c r="A38" s="347">
        <v>2200150</v>
      </c>
      <c r="B38" s="353" t="str">
        <f>VLOOKUP(A38,Sheet1!A29:B1858,2,0)</f>
        <v>事业运行</v>
      </c>
      <c r="C38" s="343">
        <f t="shared" si="4"/>
        <v>65</v>
      </c>
      <c r="D38" s="348">
        <f t="shared" si="5"/>
        <v>60</v>
      </c>
      <c r="E38" s="307">
        <v>0</v>
      </c>
      <c r="F38" s="307">
        <v>25</v>
      </c>
      <c r="G38" s="307">
        <v>10</v>
      </c>
      <c r="H38" s="307">
        <v>0.5</v>
      </c>
      <c r="I38" s="307">
        <v>7.5</v>
      </c>
      <c r="J38" s="307">
        <v>0</v>
      </c>
      <c r="K38" s="307">
        <v>0</v>
      </c>
      <c r="L38" s="307">
        <v>2</v>
      </c>
      <c r="M38" s="307">
        <v>5</v>
      </c>
      <c r="N38" s="307">
        <v>2</v>
      </c>
      <c r="O38" s="354"/>
      <c r="P38" s="354">
        <v>8</v>
      </c>
      <c r="Q38" s="331">
        <f t="shared" si="6"/>
        <v>0</v>
      </c>
      <c r="R38" s="354"/>
      <c r="S38" s="354"/>
      <c r="T38" s="354"/>
      <c r="U38" s="354">
        <v>5</v>
      </c>
      <c r="V38" s="354"/>
      <c r="W38" s="354"/>
      <c r="X38" s="355"/>
      <c r="Y38" s="346">
        <f t="shared" si="3"/>
        <v>58</v>
      </c>
    </row>
  </sheetData>
  <sheetProtection formatCells="0" formatColumns="0" formatRows="0"/>
  <mergeCells count="8">
    <mergeCell ref="A3:H3"/>
    <mergeCell ref="U4:U5"/>
    <mergeCell ref="B4:B5"/>
    <mergeCell ref="X4:X5"/>
    <mergeCell ref="W4:W5"/>
    <mergeCell ref="C4:C5"/>
    <mergeCell ref="A4:A5"/>
    <mergeCell ref="V4:V5"/>
  </mergeCells>
  <phoneticPr fontId="0" type="noConversion"/>
  <printOptions horizontalCentered="1"/>
  <pageMargins left="0.39370078740157477" right="0.39370078740157477" top="0.59055118110236215" bottom="0.47244096365500621" header="0.51181100484893072" footer="0.51181100484893072"/>
  <pageSetup paperSize="9" scale="60" orientation="landscape" verticalDpi="0" r:id="rId1"/>
  <headerFooter alignWithMargins="0">
    <oddFooter>第 &amp;P 页，共 &amp;N 页</oddFooter>
  </headerFooter>
</worksheet>
</file>

<file path=xl/worksheets/sheet13.xml><?xml version="1.0" encoding="utf-8"?>
<worksheet xmlns="http://schemas.openxmlformats.org/spreadsheetml/2006/main" xmlns:r="http://schemas.openxmlformats.org/officeDocument/2006/relationships">
  <dimension ref="A1:X67"/>
  <sheetViews>
    <sheetView showGridLines="0" showZeros="0" workbookViewId="0">
      <selection activeCell="H15" sqref="H15"/>
    </sheetView>
  </sheetViews>
  <sheetFormatPr defaultColWidth="9.1640625" defaultRowHeight="12.75" customHeight="1"/>
  <cols>
    <col min="1" max="1" width="14.83203125" customWidth="1"/>
    <col min="2" max="2" width="23.83203125" customWidth="1"/>
    <col min="3" max="3" width="14" customWidth="1"/>
    <col min="4" max="4" width="12.83203125" customWidth="1"/>
    <col min="5" max="5" width="11" customWidth="1"/>
    <col min="6" max="6" width="12.1640625" customWidth="1"/>
    <col min="7" max="7" width="12.5" customWidth="1"/>
    <col min="8" max="10" width="9.1640625" customWidth="1"/>
    <col min="11" max="11" width="11.5" customWidth="1"/>
    <col min="12" max="12" width="11.6640625" customWidth="1"/>
    <col min="13" max="13" width="9.1640625" customWidth="1"/>
    <col min="14" max="14" width="9.33203125" customWidth="1"/>
    <col min="15" max="24" width="10.6640625" customWidth="1"/>
  </cols>
  <sheetData>
    <row r="1" spans="1:24" ht="20.100000000000001" customHeight="1">
      <c r="A1" s="59" t="s">
        <v>47</v>
      </c>
      <c r="B1" s="41"/>
      <c r="C1" s="42"/>
      <c r="D1" s="42"/>
      <c r="E1" s="42"/>
      <c r="F1" s="42"/>
      <c r="G1" s="42"/>
      <c r="H1" s="42"/>
      <c r="I1" s="42"/>
      <c r="J1" s="42"/>
      <c r="K1" s="42"/>
      <c r="L1" s="42"/>
      <c r="M1" s="42"/>
      <c r="N1" s="42"/>
      <c r="O1" s="43"/>
      <c r="P1" s="43"/>
      <c r="Q1" s="43"/>
      <c r="R1" s="43"/>
      <c r="S1" s="46"/>
      <c r="T1" s="46"/>
      <c r="U1" s="46"/>
      <c r="V1" s="47"/>
      <c r="W1" s="47"/>
      <c r="X1" s="47"/>
    </row>
    <row r="2" spans="1:24" ht="20.100000000000001" customHeight="1">
      <c r="A2" s="30" t="s">
        <v>364</v>
      </c>
      <c r="B2" s="30"/>
      <c r="C2" s="30"/>
      <c r="D2" s="30"/>
      <c r="E2" s="30"/>
      <c r="F2" s="30"/>
      <c r="G2" s="30"/>
      <c r="H2" s="30"/>
      <c r="I2" s="30"/>
      <c r="J2" s="30"/>
      <c r="K2" s="30"/>
      <c r="L2" s="30"/>
      <c r="M2" s="30"/>
      <c r="N2" s="30"/>
      <c r="O2" s="43"/>
      <c r="P2" s="43"/>
      <c r="Q2" s="43"/>
      <c r="R2" s="43"/>
      <c r="S2" s="46"/>
      <c r="T2" s="46"/>
      <c r="U2" s="46"/>
      <c r="V2" s="47"/>
      <c r="W2" s="47"/>
      <c r="X2" s="47"/>
    </row>
    <row r="3" spans="1:24" ht="20.100000000000001" customHeight="1">
      <c r="A3" s="421" t="s">
        <v>462</v>
      </c>
      <c r="B3" s="422"/>
      <c r="C3" s="422"/>
      <c r="D3" s="422"/>
      <c r="E3" s="422"/>
      <c r="F3" s="48"/>
      <c r="G3" s="48"/>
      <c r="H3" s="48"/>
      <c r="I3" s="48"/>
      <c r="J3" s="48"/>
      <c r="K3" s="48"/>
      <c r="L3" s="48"/>
      <c r="M3" s="48"/>
      <c r="N3" s="49" t="s">
        <v>246</v>
      </c>
      <c r="O3" s="50"/>
      <c r="P3" s="50"/>
      <c r="Q3" s="50"/>
      <c r="R3" s="50"/>
      <c r="S3" s="50"/>
      <c r="T3" s="50"/>
      <c r="U3" s="50"/>
      <c r="V3" s="50"/>
      <c r="W3" s="50"/>
      <c r="X3" s="50"/>
    </row>
    <row r="4" spans="1:24" ht="20.100000000000001" customHeight="1">
      <c r="A4" s="405" t="s">
        <v>228</v>
      </c>
      <c r="B4" s="405"/>
      <c r="C4" s="452" t="s">
        <v>325</v>
      </c>
      <c r="D4" s="90" t="s">
        <v>441</v>
      </c>
      <c r="E4" s="158"/>
      <c r="F4" s="82"/>
      <c r="G4" s="82"/>
      <c r="H4" s="82"/>
      <c r="I4" s="82"/>
      <c r="J4" s="82"/>
      <c r="K4" s="83"/>
      <c r="L4" s="436" t="s">
        <v>404</v>
      </c>
      <c r="M4" s="403"/>
      <c r="N4" s="403"/>
      <c r="O4" s="50"/>
      <c r="P4" s="50"/>
      <c r="Q4" s="50"/>
      <c r="R4" s="50"/>
      <c r="S4" s="50"/>
      <c r="T4" s="50"/>
      <c r="U4" s="50"/>
      <c r="V4" s="50"/>
      <c r="W4" s="50"/>
      <c r="X4" s="50"/>
    </row>
    <row r="5" spans="1:24" ht="38.25" customHeight="1">
      <c r="A5" s="21" t="s">
        <v>53</v>
      </c>
      <c r="B5" s="62" t="s">
        <v>309</v>
      </c>
      <c r="C5" s="440"/>
      <c r="D5" s="21" t="s">
        <v>257</v>
      </c>
      <c r="E5" s="21" t="s">
        <v>376</v>
      </c>
      <c r="F5" s="21" t="s">
        <v>338</v>
      </c>
      <c r="G5" s="21" t="s">
        <v>279</v>
      </c>
      <c r="H5" s="21" t="s">
        <v>233</v>
      </c>
      <c r="I5" s="21" t="s">
        <v>448</v>
      </c>
      <c r="J5" s="21" t="s">
        <v>326</v>
      </c>
      <c r="K5" s="21" t="s">
        <v>351</v>
      </c>
      <c r="L5" s="85" t="s">
        <v>257</v>
      </c>
      <c r="M5" s="85" t="s">
        <v>311</v>
      </c>
      <c r="N5" s="20" t="s">
        <v>224</v>
      </c>
      <c r="O5" s="47"/>
      <c r="P5" s="47"/>
      <c r="Q5" s="47"/>
      <c r="R5" s="47"/>
      <c r="S5" s="47"/>
      <c r="T5" s="47"/>
      <c r="U5" s="47"/>
      <c r="V5" s="47"/>
      <c r="W5" s="47"/>
      <c r="X5" s="47"/>
    </row>
    <row r="6" spans="1:24" s="362" customFormat="1" ht="23.1" customHeight="1">
      <c r="A6" s="356"/>
      <c r="B6" s="357" t="s">
        <v>104</v>
      </c>
      <c r="C6" s="358">
        <v>744.17000000000007</v>
      </c>
      <c r="D6" s="359"/>
      <c r="E6" s="360">
        <f>E7+E24+E27+E30+E33+E36</f>
        <v>99</v>
      </c>
      <c r="F6" s="360">
        <f t="shared" ref="F6:K6" si="0">F7+F24+F27+F30+F33+F36</f>
        <v>30.4</v>
      </c>
      <c r="G6" s="360">
        <f t="shared" si="0"/>
        <v>0</v>
      </c>
      <c r="H6" s="360">
        <f t="shared" si="0"/>
        <v>24.849999999999998</v>
      </c>
      <c r="I6" s="360">
        <f t="shared" si="0"/>
        <v>13.3</v>
      </c>
      <c r="J6" s="360">
        <f t="shared" si="0"/>
        <v>24.099999999999998</v>
      </c>
      <c r="K6" s="358">
        <f t="shared" si="0"/>
        <v>552.52</v>
      </c>
      <c r="L6" s="359"/>
      <c r="M6" s="360"/>
      <c r="N6" s="358"/>
      <c r="O6" s="361"/>
      <c r="Q6" s="361"/>
      <c r="R6" s="361"/>
      <c r="S6" s="361"/>
      <c r="T6" s="361"/>
      <c r="U6" s="361"/>
      <c r="V6" s="361"/>
      <c r="W6" s="361"/>
      <c r="X6" s="361"/>
    </row>
    <row r="7" spans="1:24" s="362" customFormat="1" ht="23.1" customHeight="1">
      <c r="A7" s="356" t="s">
        <v>457</v>
      </c>
      <c r="B7" s="357" t="s">
        <v>456</v>
      </c>
      <c r="C7" s="358">
        <v>369.39000000000004</v>
      </c>
      <c r="D7" s="359"/>
      <c r="E7" s="360">
        <v>41.4</v>
      </c>
      <c r="F7" s="360">
        <v>8</v>
      </c>
      <c r="G7" s="360"/>
      <c r="H7" s="360">
        <v>9.3999999999999986</v>
      </c>
      <c r="I7" s="360">
        <v>0</v>
      </c>
      <c r="J7" s="360">
        <v>5.6999999999999993</v>
      </c>
      <c r="K7" s="358">
        <v>304.89</v>
      </c>
      <c r="L7" s="359"/>
      <c r="M7" s="360"/>
      <c r="N7" s="358"/>
      <c r="O7" s="361"/>
      <c r="Q7" s="361"/>
      <c r="R7" s="361"/>
      <c r="S7" s="361"/>
      <c r="T7" s="361"/>
      <c r="U7" s="361"/>
      <c r="V7" s="361"/>
      <c r="W7" s="361"/>
      <c r="X7" s="361"/>
    </row>
    <row r="8" spans="1:24" s="362" customFormat="1" ht="23.1" customHeight="1">
      <c r="A8" s="356" t="s">
        <v>1900</v>
      </c>
      <c r="B8" s="357" t="s">
        <v>483</v>
      </c>
      <c r="C8" s="358">
        <v>165.73000000000002</v>
      </c>
      <c r="D8" s="359"/>
      <c r="E8" s="360">
        <v>21.9</v>
      </c>
      <c r="F8" s="360">
        <v>0.5</v>
      </c>
      <c r="G8" s="360"/>
      <c r="H8" s="360">
        <v>0.7</v>
      </c>
      <c r="I8" s="360">
        <v>0</v>
      </c>
      <c r="J8" s="360">
        <v>0.6</v>
      </c>
      <c r="K8" s="358">
        <v>142.03</v>
      </c>
      <c r="L8" s="359"/>
      <c r="M8" s="360"/>
      <c r="N8" s="358"/>
      <c r="O8" s="361"/>
      <c r="Q8" s="361"/>
      <c r="R8" s="361"/>
      <c r="S8" s="361"/>
      <c r="T8" s="361"/>
      <c r="U8" s="361"/>
      <c r="V8" s="361"/>
      <c r="W8" s="361"/>
      <c r="X8" s="361"/>
    </row>
    <row r="9" spans="1:24" s="176" customFormat="1" ht="23.1" customHeight="1">
      <c r="A9" s="171">
        <v>2010301</v>
      </c>
      <c r="B9" s="189" t="s">
        <v>467</v>
      </c>
      <c r="C9" s="173">
        <v>165.73000000000002</v>
      </c>
      <c r="D9" s="174"/>
      <c r="E9" s="172">
        <v>21.9</v>
      </c>
      <c r="F9" s="172">
        <v>0.5</v>
      </c>
      <c r="G9" s="172"/>
      <c r="H9" s="172">
        <v>0.7</v>
      </c>
      <c r="I9" s="172"/>
      <c r="J9" s="172">
        <v>0.6</v>
      </c>
      <c r="K9" s="173">
        <v>142.03</v>
      </c>
      <c r="L9" s="174"/>
      <c r="M9" s="172"/>
      <c r="N9" s="173"/>
      <c r="O9" s="180"/>
      <c r="Q9" s="180"/>
      <c r="R9" s="180"/>
      <c r="S9" s="180"/>
      <c r="T9" s="180"/>
      <c r="U9" s="180"/>
      <c r="V9" s="180"/>
      <c r="W9" s="180"/>
      <c r="X9" s="180"/>
    </row>
    <row r="10" spans="1:24" s="362" customFormat="1" ht="23.1" customHeight="1">
      <c r="A10" s="356">
        <v>20106</v>
      </c>
      <c r="B10" s="357" t="s">
        <v>504</v>
      </c>
      <c r="C10" s="358">
        <v>32</v>
      </c>
      <c r="D10" s="359"/>
      <c r="E10" s="360">
        <v>5</v>
      </c>
      <c r="F10" s="360">
        <v>3</v>
      </c>
      <c r="G10" s="360"/>
      <c r="H10" s="360">
        <v>3</v>
      </c>
      <c r="I10" s="360">
        <v>0</v>
      </c>
      <c r="J10" s="360">
        <v>3</v>
      </c>
      <c r="K10" s="358">
        <v>18</v>
      </c>
      <c r="L10" s="359"/>
      <c r="M10" s="360"/>
      <c r="N10" s="358"/>
      <c r="O10" s="361"/>
      <c r="Q10" s="361"/>
      <c r="R10" s="361"/>
      <c r="S10" s="361"/>
      <c r="T10" s="361"/>
      <c r="U10" s="361"/>
      <c r="V10" s="361"/>
      <c r="W10" s="361"/>
      <c r="X10" s="361"/>
    </row>
    <row r="11" spans="1:24" s="176" customFormat="1" ht="23.1" customHeight="1">
      <c r="A11" s="171">
        <v>2010601</v>
      </c>
      <c r="B11" s="189" t="s">
        <v>467</v>
      </c>
      <c r="C11" s="173">
        <v>32</v>
      </c>
      <c r="D11" s="174"/>
      <c r="E11" s="172">
        <v>5</v>
      </c>
      <c r="F11" s="172">
        <v>3</v>
      </c>
      <c r="G11" s="172"/>
      <c r="H11" s="172">
        <v>3</v>
      </c>
      <c r="I11" s="172"/>
      <c r="J11" s="172">
        <v>3</v>
      </c>
      <c r="K11" s="173">
        <v>18</v>
      </c>
      <c r="L11" s="174"/>
      <c r="M11" s="172"/>
      <c r="N11" s="173"/>
      <c r="O11" s="180"/>
      <c r="Q11" s="180"/>
      <c r="R11" s="180"/>
      <c r="S11" s="180"/>
      <c r="T11" s="180"/>
      <c r="U11" s="180"/>
      <c r="V11" s="180"/>
      <c r="W11" s="180"/>
      <c r="X11" s="180"/>
    </row>
    <row r="12" spans="1:24" s="362" customFormat="1" ht="23.1" customHeight="1">
      <c r="A12" s="356">
        <v>20111</v>
      </c>
      <c r="B12" s="357" t="s">
        <v>526</v>
      </c>
      <c r="C12" s="358">
        <v>10</v>
      </c>
      <c r="D12" s="359"/>
      <c r="E12" s="360">
        <v>2</v>
      </c>
      <c r="F12" s="360">
        <v>1</v>
      </c>
      <c r="G12" s="360"/>
      <c r="H12" s="360">
        <v>1</v>
      </c>
      <c r="I12" s="360">
        <v>0</v>
      </c>
      <c r="J12" s="360">
        <v>0.5</v>
      </c>
      <c r="K12" s="358">
        <v>5.5</v>
      </c>
      <c r="L12" s="359"/>
      <c r="M12" s="360"/>
      <c r="N12" s="358"/>
      <c r="O12" s="361"/>
      <c r="Q12" s="361"/>
      <c r="R12" s="361"/>
      <c r="S12" s="361"/>
      <c r="T12" s="361"/>
      <c r="U12" s="361"/>
      <c r="V12" s="361"/>
      <c r="W12" s="361"/>
      <c r="X12" s="361"/>
    </row>
    <row r="13" spans="1:24" s="176" customFormat="1" ht="23.1" customHeight="1">
      <c r="A13" s="171">
        <v>2011101</v>
      </c>
      <c r="B13" s="189" t="s">
        <v>467</v>
      </c>
      <c r="C13" s="173">
        <v>10</v>
      </c>
      <c r="D13" s="174"/>
      <c r="E13" s="172">
        <v>2</v>
      </c>
      <c r="F13" s="172">
        <v>1</v>
      </c>
      <c r="G13" s="172"/>
      <c r="H13" s="172">
        <v>1</v>
      </c>
      <c r="I13" s="172"/>
      <c r="J13" s="172">
        <v>0.5</v>
      </c>
      <c r="K13" s="173">
        <v>5.5</v>
      </c>
      <c r="L13" s="174"/>
      <c r="M13" s="172"/>
      <c r="N13" s="173"/>
      <c r="O13" s="180"/>
      <c r="Q13" s="180"/>
      <c r="R13" s="180"/>
      <c r="S13" s="180"/>
      <c r="T13" s="180"/>
      <c r="U13" s="180"/>
      <c r="V13" s="180"/>
      <c r="W13" s="180"/>
      <c r="X13" s="180"/>
    </row>
    <row r="14" spans="1:24" s="362" customFormat="1" ht="23.1" customHeight="1">
      <c r="A14" s="356">
        <v>20113</v>
      </c>
      <c r="B14" s="357" t="s">
        <v>531</v>
      </c>
      <c r="C14" s="358">
        <v>36</v>
      </c>
      <c r="D14" s="359"/>
      <c r="E14" s="360">
        <v>9</v>
      </c>
      <c r="F14" s="360">
        <v>2</v>
      </c>
      <c r="G14" s="360"/>
      <c r="H14" s="360">
        <v>3</v>
      </c>
      <c r="I14" s="360">
        <v>0</v>
      </c>
      <c r="J14" s="360">
        <v>0</v>
      </c>
      <c r="K14" s="358">
        <v>22</v>
      </c>
      <c r="L14" s="359"/>
      <c r="M14" s="360"/>
      <c r="N14" s="358"/>
      <c r="O14" s="361"/>
      <c r="Q14" s="361"/>
      <c r="R14" s="361"/>
      <c r="S14" s="361"/>
      <c r="T14" s="361"/>
      <c r="U14" s="361"/>
      <c r="V14" s="361"/>
      <c r="W14" s="361"/>
      <c r="X14" s="361"/>
    </row>
    <row r="15" spans="1:24" s="176" customFormat="1" ht="23.1" customHeight="1">
      <c r="A15" s="171">
        <v>2011301</v>
      </c>
      <c r="B15" s="189" t="s">
        <v>467</v>
      </c>
      <c r="C15" s="173">
        <v>36</v>
      </c>
      <c r="D15" s="174"/>
      <c r="E15" s="172">
        <v>9</v>
      </c>
      <c r="F15" s="172">
        <v>2</v>
      </c>
      <c r="G15" s="172"/>
      <c r="H15" s="172">
        <v>3</v>
      </c>
      <c r="I15" s="172"/>
      <c r="J15" s="172"/>
      <c r="K15" s="173">
        <v>22</v>
      </c>
      <c r="L15" s="174"/>
      <c r="M15" s="172"/>
      <c r="N15" s="173"/>
      <c r="O15" s="180"/>
      <c r="Q15" s="180"/>
      <c r="R15" s="180"/>
      <c r="S15" s="180"/>
      <c r="T15" s="180"/>
      <c r="U15" s="180"/>
      <c r="V15" s="180"/>
      <c r="W15" s="180"/>
      <c r="X15" s="180"/>
    </row>
    <row r="16" spans="1:24" s="362" customFormat="1" ht="23.1" customHeight="1">
      <c r="A16" s="356">
        <v>20129</v>
      </c>
      <c r="B16" s="357" t="s">
        <v>558</v>
      </c>
      <c r="C16" s="358">
        <v>57.73</v>
      </c>
      <c r="D16" s="359"/>
      <c r="E16" s="360">
        <v>0.5</v>
      </c>
      <c r="F16" s="360">
        <v>0.5</v>
      </c>
      <c r="G16" s="360"/>
      <c r="H16" s="360">
        <v>0.5</v>
      </c>
      <c r="I16" s="360">
        <v>0</v>
      </c>
      <c r="J16" s="360">
        <v>0.5</v>
      </c>
      <c r="K16" s="358">
        <v>55.73</v>
      </c>
      <c r="L16" s="359"/>
      <c r="M16" s="360"/>
      <c r="N16" s="358"/>
      <c r="O16" s="361"/>
      <c r="Q16" s="361"/>
      <c r="R16" s="361"/>
      <c r="S16" s="361"/>
      <c r="T16" s="361"/>
      <c r="U16" s="361"/>
      <c r="V16" s="361"/>
      <c r="W16" s="361"/>
      <c r="X16" s="361"/>
    </row>
    <row r="17" spans="1:24" s="176" customFormat="1" ht="23.1" customHeight="1">
      <c r="A17" s="171">
        <v>2012906</v>
      </c>
      <c r="B17" s="189" t="s">
        <v>559</v>
      </c>
      <c r="C17" s="173">
        <v>51.73</v>
      </c>
      <c r="D17" s="174"/>
      <c r="E17" s="172"/>
      <c r="F17" s="172"/>
      <c r="G17" s="172"/>
      <c r="H17" s="172"/>
      <c r="I17" s="172"/>
      <c r="J17" s="172"/>
      <c r="K17" s="173">
        <v>51.73</v>
      </c>
      <c r="L17" s="174"/>
      <c r="M17" s="172"/>
      <c r="N17" s="173"/>
      <c r="O17" s="180"/>
      <c r="Q17" s="180"/>
      <c r="R17" s="180"/>
      <c r="S17" s="180"/>
      <c r="T17" s="180"/>
      <c r="U17" s="180"/>
      <c r="V17" s="180"/>
      <c r="W17" s="180"/>
      <c r="X17" s="180"/>
    </row>
    <row r="18" spans="1:24" s="176" customFormat="1" ht="23.1" customHeight="1">
      <c r="A18" s="171">
        <v>2012950</v>
      </c>
      <c r="B18" s="189" t="s">
        <v>476</v>
      </c>
      <c r="C18" s="173">
        <v>6</v>
      </c>
      <c r="D18" s="174"/>
      <c r="E18" s="172">
        <v>0.5</v>
      </c>
      <c r="F18" s="172">
        <v>0.5</v>
      </c>
      <c r="G18" s="172"/>
      <c r="H18" s="172">
        <v>0.5</v>
      </c>
      <c r="I18" s="172"/>
      <c r="J18" s="172">
        <v>0.5</v>
      </c>
      <c r="K18" s="173">
        <v>4</v>
      </c>
      <c r="L18" s="174"/>
      <c r="M18" s="172"/>
      <c r="N18" s="173"/>
      <c r="O18" s="180"/>
      <c r="Q18" s="180"/>
      <c r="R18" s="180"/>
      <c r="S18" s="180"/>
      <c r="T18" s="180"/>
      <c r="U18" s="180"/>
      <c r="V18" s="180"/>
      <c r="W18" s="180"/>
      <c r="X18" s="180"/>
    </row>
    <row r="19" spans="1:24" s="362" customFormat="1" ht="23.1" customHeight="1">
      <c r="A19" s="356">
        <v>20132</v>
      </c>
      <c r="B19" s="357" t="s">
        <v>564</v>
      </c>
      <c r="C19" s="358">
        <v>59.929999999999993</v>
      </c>
      <c r="D19" s="359"/>
      <c r="E19" s="360">
        <v>2</v>
      </c>
      <c r="F19" s="360">
        <v>0.5</v>
      </c>
      <c r="G19" s="360"/>
      <c r="H19" s="360">
        <v>0.2</v>
      </c>
      <c r="I19" s="360">
        <v>0</v>
      </c>
      <c r="J19" s="360">
        <v>0.3</v>
      </c>
      <c r="K19" s="358">
        <v>56.930000000000007</v>
      </c>
      <c r="L19" s="359"/>
      <c r="M19" s="360"/>
      <c r="N19" s="358"/>
      <c r="O19" s="361"/>
      <c r="Q19" s="361"/>
      <c r="R19" s="361"/>
      <c r="S19" s="361"/>
      <c r="T19" s="361"/>
      <c r="U19" s="361"/>
      <c r="V19" s="361"/>
      <c r="W19" s="361"/>
      <c r="X19" s="361"/>
    </row>
    <row r="20" spans="1:24" s="176" customFormat="1" ht="23.1" customHeight="1">
      <c r="A20" s="171">
        <v>2013201</v>
      </c>
      <c r="B20" s="189" t="s">
        <v>467</v>
      </c>
      <c r="C20" s="173">
        <v>8.1999999999999993</v>
      </c>
      <c r="D20" s="174"/>
      <c r="E20" s="172">
        <v>2</v>
      </c>
      <c r="F20" s="172">
        <v>0.5</v>
      </c>
      <c r="G20" s="172"/>
      <c r="H20" s="172">
        <v>0.2</v>
      </c>
      <c r="I20" s="172"/>
      <c r="J20" s="172">
        <v>0.3</v>
      </c>
      <c r="K20" s="173">
        <v>5.2</v>
      </c>
      <c r="L20" s="174"/>
      <c r="M20" s="172"/>
      <c r="N20" s="173"/>
      <c r="O20" s="180"/>
      <c r="Q20" s="180"/>
      <c r="R20" s="180"/>
      <c r="S20" s="180"/>
      <c r="T20" s="180"/>
      <c r="U20" s="180"/>
      <c r="V20" s="180"/>
      <c r="W20" s="180"/>
      <c r="X20" s="180"/>
    </row>
    <row r="21" spans="1:24" s="176" customFormat="1" ht="23.1" customHeight="1">
      <c r="A21" s="171">
        <v>2013299</v>
      </c>
      <c r="B21" s="189" t="s">
        <v>566</v>
      </c>
      <c r="C21" s="173">
        <v>51.73</v>
      </c>
      <c r="D21" s="174"/>
      <c r="E21" s="172"/>
      <c r="F21" s="172"/>
      <c r="G21" s="172"/>
      <c r="H21" s="172"/>
      <c r="I21" s="172"/>
      <c r="J21" s="172"/>
      <c r="K21" s="173">
        <v>51.73</v>
      </c>
      <c r="L21" s="174"/>
      <c r="M21" s="172"/>
      <c r="N21" s="173"/>
      <c r="O21" s="180"/>
      <c r="Q21" s="180"/>
      <c r="R21" s="180"/>
      <c r="S21" s="180"/>
      <c r="T21" s="180"/>
      <c r="U21" s="180"/>
      <c r="V21" s="180"/>
      <c r="W21" s="180"/>
      <c r="X21" s="180"/>
    </row>
    <row r="22" spans="1:24" s="362" customFormat="1" ht="23.1" customHeight="1">
      <c r="A22" s="356">
        <v>20133</v>
      </c>
      <c r="B22" s="357" t="s">
        <v>567</v>
      </c>
      <c r="C22" s="358">
        <v>8</v>
      </c>
      <c r="D22" s="359"/>
      <c r="E22" s="360">
        <v>1</v>
      </c>
      <c r="F22" s="360">
        <v>0.5</v>
      </c>
      <c r="G22" s="360"/>
      <c r="H22" s="360">
        <v>1</v>
      </c>
      <c r="I22" s="360">
        <v>0</v>
      </c>
      <c r="J22" s="360">
        <v>0.8</v>
      </c>
      <c r="K22" s="358">
        <v>4.7</v>
      </c>
      <c r="L22" s="359"/>
      <c r="M22" s="360"/>
      <c r="N22" s="358"/>
      <c r="O22" s="361"/>
      <c r="Q22" s="361"/>
      <c r="R22" s="361"/>
      <c r="S22" s="361"/>
      <c r="T22" s="361"/>
      <c r="U22" s="361"/>
      <c r="V22" s="361"/>
      <c r="W22" s="361"/>
      <c r="X22" s="361"/>
    </row>
    <row r="23" spans="1:24" s="176" customFormat="1" ht="23.1" customHeight="1">
      <c r="A23" s="171">
        <v>2013350</v>
      </c>
      <c r="B23" s="189" t="s">
        <v>476</v>
      </c>
      <c r="C23" s="173">
        <v>8</v>
      </c>
      <c r="D23" s="174"/>
      <c r="E23" s="172">
        <v>1</v>
      </c>
      <c r="F23" s="172">
        <v>0.5</v>
      </c>
      <c r="G23" s="172"/>
      <c r="H23" s="172">
        <v>1</v>
      </c>
      <c r="I23" s="172"/>
      <c r="J23" s="172">
        <v>0.8</v>
      </c>
      <c r="K23" s="173">
        <v>4.7</v>
      </c>
      <c r="L23" s="174"/>
      <c r="M23" s="172"/>
      <c r="N23" s="173"/>
      <c r="O23" s="180"/>
      <c r="Q23" s="180"/>
      <c r="R23" s="180"/>
      <c r="S23" s="180"/>
      <c r="T23" s="180"/>
      <c r="U23" s="180"/>
      <c r="V23" s="180"/>
      <c r="W23" s="180"/>
      <c r="X23" s="180"/>
    </row>
    <row r="24" spans="1:24" s="362" customFormat="1" ht="23.1" customHeight="1">
      <c r="A24" s="356">
        <v>204</v>
      </c>
      <c r="B24" s="357" t="s">
        <v>634</v>
      </c>
      <c r="C24" s="358">
        <v>205.78</v>
      </c>
      <c r="D24" s="359"/>
      <c r="E24" s="360">
        <v>32</v>
      </c>
      <c r="F24" s="360">
        <v>15</v>
      </c>
      <c r="G24" s="360"/>
      <c r="H24" s="360">
        <v>5</v>
      </c>
      <c r="I24" s="360">
        <v>13</v>
      </c>
      <c r="J24" s="360">
        <v>8</v>
      </c>
      <c r="K24" s="358">
        <v>132.78</v>
      </c>
      <c r="L24" s="359"/>
      <c r="M24" s="360"/>
      <c r="N24" s="358"/>
      <c r="O24" s="361"/>
      <c r="Q24" s="361"/>
      <c r="R24" s="361"/>
      <c r="S24" s="361"/>
      <c r="T24" s="361"/>
      <c r="U24" s="361"/>
      <c r="V24" s="361"/>
      <c r="W24" s="361"/>
      <c r="X24" s="361"/>
    </row>
    <row r="25" spans="1:24" s="362" customFormat="1" ht="23.1" customHeight="1">
      <c r="A25" s="356">
        <v>20402</v>
      </c>
      <c r="B25" s="357" t="s">
        <v>637</v>
      </c>
      <c r="C25" s="358">
        <v>205.78</v>
      </c>
      <c r="D25" s="359"/>
      <c r="E25" s="360">
        <v>32</v>
      </c>
      <c r="F25" s="360">
        <v>15</v>
      </c>
      <c r="G25" s="360"/>
      <c r="H25" s="360">
        <v>5</v>
      </c>
      <c r="I25" s="360">
        <v>13</v>
      </c>
      <c r="J25" s="360">
        <v>8</v>
      </c>
      <c r="K25" s="358">
        <v>132.78</v>
      </c>
      <c r="L25" s="359"/>
      <c r="M25" s="360"/>
      <c r="N25" s="358"/>
      <c r="O25" s="361"/>
      <c r="Q25" s="361"/>
      <c r="R25" s="361"/>
      <c r="S25" s="361"/>
      <c r="T25" s="361"/>
      <c r="U25" s="361"/>
      <c r="V25" s="361"/>
      <c r="W25" s="361"/>
      <c r="X25" s="361"/>
    </row>
    <row r="26" spans="1:24" s="176" customFormat="1" ht="23.1" customHeight="1">
      <c r="A26" s="171">
        <v>2040201</v>
      </c>
      <c r="B26" s="189" t="s">
        <v>467</v>
      </c>
      <c r="C26" s="173">
        <v>205.78</v>
      </c>
      <c r="D26" s="174"/>
      <c r="E26" s="172">
        <v>32</v>
      </c>
      <c r="F26" s="172">
        <v>15</v>
      </c>
      <c r="G26" s="172"/>
      <c r="H26" s="172">
        <v>5</v>
      </c>
      <c r="I26" s="172">
        <v>13</v>
      </c>
      <c r="J26" s="172">
        <v>8</v>
      </c>
      <c r="K26" s="173">
        <v>132.78</v>
      </c>
      <c r="L26" s="174"/>
      <c r="M26" s="172"/>
      <c r="N26" s="173"/>
      <c r="O26" s="180"/>
      <c r="Q26" s="180"/>
      <c r="R26" s="180"/>
      <c r="S26" s="180"/>
      <c r="T26" s="180"/>
      <c r="U26" s="180"/>
      <c r="V26" s="180"/>
      <c r="W26" s="180"/>
      <c r="X26" s="180"/>
    </row>
    <row r="27" spans="1:24" s="362" customFormat="1" ht="23.1" customHeight="1">
      <c r="A27" s="356">
        <v>206</v>
      </c>
      <c r="B27" s="357" t="s">
        <v>731</v>
      </c>
      <c r="C27" s="358">
        <v>24</v>
      </c>
      <c r="D27" s="359"/>
      <c r="E27" s="360">
        <v>0.5</v>
      </c>
      <c r="F27" s="360">
        <v>3.5</v>
      </c>
      <c r="G27" s="360"/>
      <c r="H27" s="360">
        <v>3.2</v>
      </c>
      <c r="I27" s="360">
        <v>0.3</v>
      </c>
      <c r="J27" s="360">
        <v>1.1000000000000001</v>
      </c>
      <c r="K27" s="358">
        <v>15.4</v>
      </c>
      <c r="L27" s="359"/>
      <c r="M27" s="360"/>
      <c r="N27" s="358"/>
      <c r="O27" s="361"/>
      <c r="Q27" s="361"/>
      <c r="R27" s="361"/>
      <c r="S27" s="361"/>
      <c r="T27" s="361"/>
      <c r="U27" s="361"/>
      <c r="V27" s="361"/>
      <c r="W27" s="361"/>
      <c r="X27" s="361"/>
    </row>
    <row r="28" spans="1:24" s="362" customFormat="1" ht="23.1" customHeight="1">
      <c r="A28" s="356">
        <v>20601</v>
      </c>
      <c r="B28" s="357" t="s">
        <v>732</v>
      </c>
      <c r="C28" s="358">
        <v>24</v>
      </c>
      <c r="D28" s="359"/>
      <c r="E28" s="360">
        <v>0.5</v>
      </c>
      <c r="F28" s="360">
        <v>3.5</v>
      </c>
      <c r="G28" s="360"/>
      <c r="H28" s="360">
        <v>3.2</v>
      </c>
      <c r="I28" s="360">
        <v>0.3</v>
      </c>
      <c r="J28" s="360">
        <v>1.1000000000000001</v>
      </c>
      <c r="K28" s="358">
        <v>15.4</v>
      </c>
      <c r="L28" s="359"/>
      <c r="M28" s="360"/>
      <c r="N28" s="358"/>
      <c r="O28" s="361"/>
      <c r="Q28" s="361"/>
      <c r="R28" s="361"/>
      <c r="S28" s="361"/>
      <c r="T28" s="361"/>
      <c r="U28" s="361"/>
      <c r="V28" s="361"/>
      <c r="W28" s="361"/>
      <c r="X28" s="361"/>
    </row>
    <row r="29" spans="1:24" s="176" customFormat="1" ht="23.1" customHeight="1">
      <c r="A29" s="171">
        <v>2060101</v>
      </c>
      <c r="B29" s="189" t="s">
        <v>467</v>
      </c>
      <c r="C29" s="173">
        <v>24</v>
      </c>
      <c r="D29" s="174"/>
      <c r="E29" s="172">
        <v>0.5</v>
      </c>
      <c r="F29" s="172">
        <v>3.5</v>
      </c>
      <c r="G29" s="172"/>
      <c r="H29" s="172">
        <v>3.2</v>
      </c>
      <c r="I29" s="172">
        <v>0.3</v>
      </c>
      <c r="J29" s="172">
        <v>1.1000000000000001</v>
      </c>
      <c r="K29" s="173">
        <v>15.4</v>
      </c>
      <c r="L29" s="174"/>
      <c r="M29" s="172"/>
      <c r="N29" s="173"/>
      <c r="O29" s="180"/>
      <c r="Q29" s="180"/>
      <c r="R29" s="180"/>
      <c r="S29" s="180"/>
      <c r="T29" s="180"/>
      <c r="U29" s="180"/>
      <c r="V29" s="180"/>
      <c r="W29" s="180"/>
      <c r="X29" s="180"/>
    </row>
    <row r="30" spans="1:24" s="362" customFormat="1" ht="23.1" customHeight="1">
      <c r="A30" s="356">
        <v>208</v>
      </c>
      <c r="B30" s="357" t="s">
        <v>842</v>
      </c>
      <c r="C30" s="358">
        <v>6</v>
      </c>
      <c r="D30" s="359"/>
      <c r="E30" s="360">
        <v>2.1</v>
      </c>
      <c r="F30" s="360">
        <v>0.4</v>
      </c>
      <c r="G30" s="360"/>
      <c r="H30" s="360">
        <v>0.25</v>
      </c>
      <c r="I30" s="360">
        <v>0</v>
      </c>
      <c r="J30" s="360">
        <v>0</v>
      </c>
      <c r="K30" s="358">
        <v>3.2500000000000004</v>
      </c>
      <c r="L30" s="359"/>
      <c r="M30" s="360"/>
      <c r="N30" s="358"/>
      <c r="O30" s="361"/>
      <c r="Q30" s="361"/>
      <c r="R30" s="361"/>
      <c r="S30" s="361"/>
      <c r="T30" s="361"/>
      <c r="U30" s="361"/>
      <c r="V30" s="361"/>
      <c r="W30" s="361"/>
      <c r="X30" s="361"/>
    </row>
    <row r="31" spans="1:24" s="362" customFormat="1" ht="23.1" customHeight="1">
      <c r="A31" s="356">
        <v>20801</v>
      </c>
      <c r="B31" s="357" t="s">
        <v>843</v>
      </c>
      <c r="C31" s="358">
        <v>6</v>
      </c>
      <c r="D31" s="359"/>
      <c r="E31" s="360">
        <v>2.1</v>
      </c>
      <c r="F31" s="360">
        <v>0.4</v>
      </c>
      <c r="G31" s="360"/>
      <c r="H31" s="360">
        <v>0.25</v>
      </c>
      <c r="I31" s="360">
        <v>0</v>
      </c>
      <c r="J31" s="360">
        <v>0</v>
      </c>
      <c r="K31" s="358">
        <v>3.2500000000000004</v>
      </c>
      <c r="L31" s="359"/>
      <c r="M31" s="360"/>
      <c r="N31" s="358"/>
      <c r="O31" s="361"/>
      <c r="Q31" s="361"/>
      <c r="R31" s="361"/>
      <c r="S31" s="361"/>
      <c r="T31" s="361"/>
      <c r="U31" s="361"/>
      <c r="V31" s="361"/>
      <c r="W31" s="361"/>
      <c r="X31" s="361"/>
    </row>
    <row r="32" spans="1:24" s="176" customFormat="1" ht="23.1" customHeight="1">
      <c r="A32" s="171">
        <v>2080150</v>
      </c>
      <c r="B32" s="189" t="s">
        <v>476</v>
      </c>
      <c r="C32" s="173">
        <v>6</v>
      </c>
      <c r="D32" s="174"/>
      <c r="E32" s="172">
        <v>2.1</v>
      </c>
      <c r="F32" s="172">
        <v>0.4</v>
      </c>
      <c r="G32" s="172"/>
      <c r="H32" s="172">
        <v>0.25</v>
      </c>
      <c r="I32" s="172"/>
      <c r="J32" s="172"/>
      <c r="K32" s="173">
        <v>3.2500000000000004</v>
      </c>
      <c r="L32" s="174"/>
      <c r="M32" s="172"/>
      <c r="N32" s="173"/>
      <c r="O32" s="180"/>
      <c r="Q32" s="180"/>
      <c r="R32" s="180"/>
      <c r="S32" s="180"/>
      <c r="T32" s="180"/>
      <c r="U32" s="180"/>
      <c r="V32" s="180"/>
      <c r="W32" s="180"/>
      <c r="X32" s="180"/>
    </row>
    <row r="33" spans="1:24" s="362" customFormat="1" ht="23.1" customHeight="1">
      <c r="A33" s="356">
        <v>212</v>
      </c>
      <c r="B33" s="357" t="s">
        <v>1135</v>
      </c>
      <c r="C33" s="358">
        <v>74</v>
      </c>
      <c r="D33" s="359"/>
      <c r="E33" s="360">
        <v>23</v>
      </c>
      <c r="F33" s="360">
        <v>3.5</v>
      </c>
      <c r="G33" s="360"/>
      <c r="H33" s="360">
        <v>5</v>
      </c>
      <c r="I33" s="360">
        <v>0</v>
      </c>
      <c r="J33" s="360">
        <v>4.3</v>
      </c>
      <c r="K33" s="358">
        <v>38.200000000000003</v>
      </c>
      <c r="L33" s="359"/>
      <c r="M33" s="360"/>
      <c r="N33" s="358"/>
      <c r="O33" s="361"/>
      <c r="Q33" s="361"/>
      <c r="R33" s="361"/>
      <c r="S33" s="361"/>
      <c r="T33" s="361"/>
      <c r="U33" s="361"/>
      <c r="V33" s="361"/>
      <c r="W33" s="361"/>
      <c r="X33" s="361"/>
    </row>
    <row r="34" spans="1:24" s="362" customFormat="1" ht="23.1" customHeight="1">
      <c r="A34" s="356">
        <v>21201</v>
      </c>
      <c r="B34" s="357" t="s">
        <v>1136</v>
      </c>
      <c r="C34" s="358">
        <v>74</v>
      </c>
      <c r="D34" s="359"/>
      <c r="E34" s="360">
        <v>23</v>
      </c>
      <c r="F34" s="360">
        <v>3.5</v>
      </c>
      <c r="G34" s="360"/>
      <c r="H34" s="360">
        <v>5</v>
      </c>
      <c r="I34" s="360">
        <v>0</v>
      </c>
      <c r="J34" s="360">
        <v>4.3</v>
      </c>
      <c r="K34" s="358">
        <v>38.200000000000003</v>
      </c>
      <c r="L34" s="359"/>
      <c r="M34" s="360"/>
      <c r="N34" s="358"/>
      <c r="O34" s="361"/>
      <c r="Q34" s="361"/>
      <c r="R34" s="361"/>
      <c r="S34" s="361"/>
      <c r="T34" s="361"/>
      <c r="U34" s="361"/>
      <c r="V34" s="361"/>
      <c r="W34" s="361"/>
      <c r="X34" s="361"/>
    </row>
    <row r="35" spans="1:24" s="176" customFormat="1" ht="23.1" customHeight="1">
      <c r="A35" s="171">
        <v>2120101</v>
      </c>
      <c r="B35" s="189" t="s">
        <v>467</v>
      </c>
      <c r="C35" s="173">
        <v>74</v>
      </c>
      <c r="D35" s="174"/>
      <c r="E35" s="172">
        <v>23</v>
      </c>
      <c r="F35" s="172">
        <v>3.5</v>
      </c>
      <c r="G35" s="172"/>
      <c r="H35" s="172">
        <v>5</v>
      </c>
      <c r="I35" s="172"/>
      <c r="J35" s="172">
        <v>4.3</v>
      </c>
      <c r="K35" s="173">
        <v>38.200000000000003</v>
      </c>
      <c r="L35" s="174"/>
      <c r="M35" s="172"/>
      <c r="N35" s="173"/>
      <c r="O35" s="180"/>
      <c r="Q35" s="180"/>
      <c r="R35" s="180"/>
      <c r="S35" s="180"/>
      <c r="T35" s="180"/>
      <c r="U35" s="180"/>
      <c r="V35" s="180"/>
      <c r="W35" s="180"/>
      <c r="X35" s="180"/>
    </row>
    <row r="36" spans="1:24" s="362" customFormat="1" ht="23.1" customHeight="1">
      <c r="A36" s="356">
        <v>220</v>
      </c>
      <c r="B36" s="357" t="s">
        <v>1484</v>
      </c>
      <c r="C36" s="358">
        <v>65</v>
      </c>
      <c r="D36" s="359"/>
      <c r="E36" s="360">
        <v>0</v>
      </c>
      <c r="F36" s="360">
        <v>0</v>
      </c>
      <c r="G36" s="360"/>
      <c r="H36" s="360">
        <v>2</v>
      </c>
      <c r="I36" s="360">
        <v>0</v>
      </c>
      <c r="J36" s="360">
        <v>5</v>
      </c>
      <c r="K36" s="358">
        <v>58</v>
      </c>
      <c r="L36" s="359"/>
      <c r="M36" s="360"/>
      <c r="N36" s="358"/>
      <c r="O36" s="361"/>
      <c r="Q36" s="361"/>
      <c r="R36" s="361"/>
      <c r="S36" s="361"/>
      <c r="T36" s="361"/>
      <c r="U36" s="361"/>
      <c r="V36" s="361"/>
      <c r="W36" s="361"/>
      <c r="X36" s="361"/>
    </row>
    <row r="37" spans="1:24" s="362" customFormat="1" ht="23.1" customHeight="1">
      <c r="A37" s="356">
        <v>22001</v>
      </c>
      <c r="B37" s="357" t="s">
        <v>1485</v>
      </c>
      <c r="C37" s="358">
        <v>65</v>
      </c>
      <c r="D37" s="359"/>
      <c r="E37" s="360">
        <v>0</v>
      </c>
      <c r="F37" s="360">
        <v>0</v>
      </c>
      <c r="G37" s="360"/>
      <c r="H37" s="360">
        <v>2</v>
      </c>
      <c r="I37" s="360">
        <v>0</v>
      </c>
      <c r="J37" s="360">
        <v>5</v>
      </c>
      <c r="K37" s="358">
        <v>58</v>
      </c>
      <c r="L37" s="359"/>
      <c r="M37" s="360"/>
      <c r="N37" s="358"/>
      <c r="O37" s="361"/>
      <c r="Q37" s="361"/>
      <c r="R37" s="361"/>
      <c r="S37" s="361"/>
      <c r="T37" s="361"/>
      <c r="U37" s="361"/>
      <c r="V37" s="361"/>
      <c r="W37" s="361"/>
      <c r="X37" s="361"/>
    </row>
    <row r="38" spans="1:24" s="176" customFormat="1" ht="23.1" customHeight="1">
      <c r="A38" s="171">
        <v>2200150</v>
      </c>
      <c r="B38" s="189" t="s">
        <v>476</v>
      </c>
      <c r="C38" s="173">
        <v>65</v>
      </c>
      <c r="D38" s="174"/>
      <c r="E38" s="172">
        <v>0</v>
      </c>
      <c r="F38" s="172">
        <v>0</v>
      </c>
      <c r="G38" s="172"/>
      <c r="H38" s="172">
        <v>2</v>
      </c>
      <c r="I38" s="172"/>
      <c r="J38" s="172">
        <v>5</v>
      </c>
      <c r="K38" s="173">
        <v>58</v>
      </c>
      <c r="L38" s="174"/>
      <c r="M38" s="172"/>
      <c r="N38" s="173"/>
      <c r="O38" s="180"/>
      <c r="Q38" s="180"/>
      <c r="R38" s="180"/>
      <c r="S38" s="180"/>
      <c r="T38" s="180"/>
      <c r="U38" s="180"/>
      <c r="V38" s="180"/>
      <c r="W38" s="180"/>
      <c r="X38" s="180"/>
    </row>
    <row r="39" spans="1:24" s="176" customFormat="1" ht="23.1" customHeight="1">
      <c r="A39" s="171"/>
      <c r="B39" s="189"/>
      <c r="C39" s="173"/>
      <c r="D39" s="174"/>
      <c r="E39" s="172"/>
      <c r="F39" s="172"/>
      <c r="G39" s="172"/>
      <c r="H39" s="172"/>
      <c r="I39" s="172"/>
      <c r="J39" s="172"/>
      <c r="K39" s="173"/>
      <c r="L39" s="174"/>
      <c r="M39" s="172"/>
      <c r="N39" s="173"/>
      <c r="O39" s="180"/>
      <c r="Q39" s="180"/>
      <c r="R39" s="180"/>
      <c r="S39" s="180"/>
      <c r="T39" s="180"/>
      <c r="U39" s="180"/>
      <c r="V39" s="180"/>
      <c r="W39" s="180"/>
      <c r="X39" s="180"/>
    </row>
    <row r="40" spans="1:24" s="176" customFormat="1" ht="23.1" customHeight="1">
      <c r="A40" s="171"/>
      <c r="B40" s="189"/>
      <c r="C40" s="173"/>
      <c r="D40" s="174"/>
      <c r="E40" s="172"/>
      <c r="F40" s="172"/>
      <c r="G40" s="172"/>
      <c r="H40" s="172"/>
      <c r="I40" s="172"/>
      <c r="J40" s="172"/>
      <c r="K40" s="173"/>
      <c r="L40" s="174"/>
      <c r="M40" s="172"/>
      <c r="N40" s="173"/>
      <c r="O40" s="180"/>
      <c r="Q40" s="180"/>
      <c r="R40" s="180"/>
      <c r="S40" s="180"/>
      <c r="T40" s="180"/>
      <c r="U40" s="180"/>
      <c r="V40" s="180"/>
      <c r="W40" s="180"/>
      <c r="X40" s="180"/>
    </row>
    <row r="41" spans="1:24" s="176" customFormat="1" ht="23.1" customHeight="1">
      <c r="A41" s="171"/>
      <c r="B41" s="189"/>
      <c r="C41" s="173"/>
      <c r="D41" s="174"/>
      <c r="E41" s="172"/>
      <c r="F41" s="172"/>
      <c r="G41" s="172"/>
      <c r="H41" s="172"/>
      <c r="I41" s="172"/>
      <c r="J41" s="172"/>
      <c r="K41" s="173"/>
      <c r="L41" s="174"/>
      <c r="M41" s="172"/>
      <c r="N41" s="173"/>
      <c r="O41" s="180"/>
      <c r="Q41" s="180"/>
      <c r="R41" s="180"/>
      <c r="S41" s="180"/>
      <c r="T41" s="180"/>
      <c r="U41" s="180"/>
      <c r="V41" s="180"/>
      <c r="W41" s="180"/>
      <c r="X41" s="180"/>
    </row>
    <row r="42" spans="1:24" s="176" customFormat="1" ht="23.1" customHeight="1">
      <c r="A42" s="171"/>
      <c r="B42" s="189"/>
      <c r="C42" s="173"/>
      <c r="D42" s="174"/>
      <c r="E42" s="172"/>
      <c r="F42" s="172"/>
      <c r="G42" s="172"/>
      <c r="H42" s="172"/>
      <c r="I42" s="172"/>
      <c r="J42" s="172"/>
      <c r="K42" s="173"/>
      <c r="L42" s="174"/>
      <c r="M42" s="172"/>
      <c r="N42" s="173"/>
      <c r="O42" s="180"/>
      <c r="Q42" s="180"/>
      <c r="R42" s="180"/>
      <c r="S42" s="180"/>
      <c r="T42" s="180"/>
      <c r="U42" s="180"/>
      <c r="V42" s="180"/>
      <c r="W42" s="180"/>
      <c r="X42" s="180"/>
    </row>
    <row r="43" spans="1:24" ht="23.1" customHeight="1">
      <c r="A43" s="171"/>
      <c r="B43" s="189"/>
      <c r="C43" s="173"/>
      <c r="D43" s="174"/>
      <c r="E43" s="172"/>
      <c r="F43" s="172"/>
      <c r="G43" s="172"/>
      <c r="H43" s="172"/>
      <c r="I43" s="172"/>
      <c r="J43" s="172"/>
      <c r="K43" s="173"/>
      <c r="L43" s="174"/>
      <c r="M43" s="172"/>
      <c r="N43" s="173"/>
      <c r="O43" s="47"/>
      <c r="P43" s="47"/>
      <c r="Q43" s="51"/>
      <c r="R43" s="47"/>
      <c r="S43" s="47"/>
      <c r="T43" s="47"/>
      <c r="U43" s="47"/>
      <c r="V43" s="47"/>
      <c r="W43" s="47"/>
      <c r="X43" s="47"/>
    </row>
    <row r="44" spans="1:24" ht="23.1" customHeight="1">
      <c r="A44" s="171"/>
      <c r="B44" s="189"/>
      <c r="C44" s="173"/>
      <c r="D44" s="174"/>
      <c r="E44" s="172"/>
      <c r="F44" s="172"/>
      <c r="G44" s="172"/>
      <c r="H44" s="172"/>
      <c r="I44" s="172"/>
      <c r="J44" s="172"/>
      <c r="K44" s="173"/>
      <c r="L44" s="174"/>
      <c r="M44" s="172"/>
      <c r="N44" s="173"/>
      <c r="O44" s="51"/>
      <c r="P44" s="47"/>
      <c r="Q44" s="47"/>
      <c r="R44" s="47"/>
      <c r="S44" s="47"/>
      <c r="T44" s="47"/>
      <c r="U44" s="47"/>
      <c r="V44" s="47"/>
      <c r="W44" s="47"/>
      <c r="X44" s="47"/>
    </row>
    <row r="45" spans="1:24" ht="23.1" customHeight="1">
      <c r="A45" s="171"/>
      <c r="B45" s="189"/>
      <c r="C45" s="173"/>
      <c r="D45" s="174"/>
      <c r="E45" s="172"/>
      <c r="F45" s="172"/>
      <c r="G45" s="172"/>
      <c r="H45" s="172"/>
      <c r="I45" s="172"/>
      <c r="J45" s="172"/>
      <c r="K45" s="173"/>
      <c r="L45" s="174"/>
      <c r="M45" s="172"/>
      <c r="N45" s="173"/>
      <c r="O45" s="51"/>
      <c r="P45" s="47"/>
      <c r="Q45" s="51"/>
      <c r="R45" s="47"/>
      <c r="S45" s="47"/>
      <c r="T45" s="47"/>
      <c r="U45" s="47"/>
      <c r="V45" s="47"/>
      <c r="W45" s="47"/>
      <c r="X45" s="47"/>
    </row>
    <row r="46" spans="1:24" ht="23.1" customHeight="1">
      <c r="A46" s="171"/>
      <c r="B46" s="189"/>
      <c r="C46" s="173"/>
      <c r="D46" s="174"/>
      <c r="E46" s="172"/>
      <c r="F46" s="172"/>
      <c r="G46" s="172"/>
      <c r="H46" s="172"/>
      <c r="I46" s="172"/>
      <c r="J46" s="172"/>
      <c r="K46" s="173"/>
      <c r="L46" s="174"/>
      <c r="M46" s="172"/>
      <c r="N46" s="173"/>
      <c r="O46" s="51"/>
      <c r="P46" s="47"/>
      <c r="Q46" s="47"/>
      <c r="R46" s="47"/>
      <c r="S46" s="47"/>
      <c r="T46" s="47"/>
      <c r="U46" s="47"/>
      <c r="V46" s="47"/>
      <c r="W46" s="47"/>
      <c r="X46" s="47"/>
    </row>
    <row r="47" spans="1:24" ht="23.1" customHeight="1">
      <c r="A47" s="40"/>
      <c r="B47" s="53"/>
      <c r="C47" s="54"/>
      <c r="D47" s="54"/>
      <c r="E47" s="54"/>
      <c r="F47" s="54"/>
      <c r="G47" s="54"/>
      <c r="H47" s="42"/>
      <c r="I47" s="42"/>
      <c r="J47" s="42"/>
      <c r="K47" s="54"/>
      <c r="L47" s="54"/>
      <c r="M47" s="54"/>
      <c r="N47" s="54"/>
      <c r="O47" s="47"/>
      <c r="P47" s="47"/>
      <c r="Q47" s="47"/>
      <c r="R47" s="47"/>
      <c r="S47" s="47"/>
      <c r="T47" s="47"/>
      <c r="U47" s="47"/>
      <c r="V47" s="47"/>
      <c r="W47" s="47"/>
      <c r="X47" s="47"/>
    </row>
    <row r="48" spans="1:24" ht="23.1" customHeight="1">
      <c r="B48" s="8"/>
      <c r="C48" s="8"/>
      <c r="D48" s="8"/>
      <c r="E48" s="8"/>
      <c r="K48" s="8"/>
      <c r="M48" s="8"/>
      <c r="P48" s="8"/>
    </row>
    <row r="49" spans="1:24" ht="23.1" customHeight="1">
      <c r="A49" s="40"/>
      <c r="B49" s="53"/>
      <c r="C49" s="54"/>
      <c r="D49" s="54"/>
      <c r="E49" s="54"/>
      <c r="F49" s="42"/>
      <c r="G49" s="42"/>
      <c r="H49" s="42"/>
      <c r="I49" s="42"/>
      <c r="J49" s="42"/>
      <c r="K49" s="54"/>
      <c r="L49" s="42"/>
      <c r="M49" s="54"/>
      <c r="N49" s="42"/>
      <c r="O49" s="47"/>
      <c r="P49" s="47"/>
      <c r="Q49" s="47"/>
      <c r="R49" s="47"/>
      <c r="S49" s="47"/>
      <c r="T49" s="47"/>
      <c r="U49" s="47"/>
      <c r="V49" s="47"/>
      <c r="W49" s="47"/>
      <c r="X49" s="47"/>
    </row>
    <row r="50" spans="1:24" ht="23.1" customHeight="1">
      <c r="B50" s="8"/>
      <c r="C50" s="8"/>
      <c r="D50" s="8"/>
    </row>
    <row r="51" spans="1:24" ht="23.1" customHeight="1">
      <c r="C51" s="8"/>
      <c r="D51" s="8"/>
      <c r="K51" s="8"/>
    </row>
    <row r="52" spans="1:24" ht="23.1" customHeight="1">
      <c r="C52" s="8"/>
      <c r="D52" s="8"/>
      <c r="E52" s="8"/>
    </row>
    <row r="53" spans="1:24" ht="23.1" customHeight="1">
      <c r="D53" s="8"/>
      <c r="E53" s="8"/>
      <c r="L53" s="8"/>
    </row>
    <row r="54" spans="1:24" ht="23.1" customHeight="1">
      <c r="D54" s="8"/>
      <c r="E54" s="8"/>
    </row>
    <row r="55" spans="1:24" ht="23.1" customHeight="1"/>
    <row r="56" spans="1:24" ht="23.1" customHeight="1"/>
    <row r="57" spans="1:24" ht="23.1" customHeight="1">
      <c r="G57" s="8"/>
      <c r="H57" s="8"/>
      <c r="I57" s="8"/>
      <c r="J57" s="8"/>
      <c r="K57" s="8"/>
      <c r="L57" s="8"/>
    </row>
    <row r="58" spans="1:24" ht="23.1" customHeight="1">
      <c r="F58" s="8"/>
    </row>
    <row r="59" spans="1:24" ht="23.1" customHeight="1"/>
    <row r="60" spans="1:24" ht="23.1" customHeight="1"/>
    <row r="61" spans="1:24" ht="23.1" customHeight="1"/>
    <row r="62" spans="1:24" ht="23.1" customHeight="1"/>
    <row r="63" spans="1:24" ht="23.1" customHeight="1"/>
    <row r="64" spans="1:24" ht="23.1" customHeight="1"/>
    <row r="65" spans="1:2" ht="23.1" customHeight="1"/>
    <row r="66" spans="1:2" ht="23.1" customHeight="1"/>
    <row r="67" spans="1:2" ht="23.1" customHeight="1">
      <c r="A67" s="8"/>
      <c r="B67" s="8"/>
    </row>
  </sheetData>
  <sheetProtection formatCells="0" formatColumns="0" formatRows="0"/>
  <mergeCells count="4">
    <mergeCell ref="C4:C5"/>
    <mergeCell ref="A4:B4"/>
    <mergeCell ref="L4:N4"/>
    <mergeCell ref="A3:E3"/>
  </mergeCells>
  <phoneticPr fontId="0" type="noConversion"/>
  <printOptions horizontalCentered="1"/>
  <pageMargins left="0.39370078740157483" right="0.39370078740157483" top="0.6692913385826772" bottom="0.6692913385826772" header="0.43307086614173229" footer="0.43307086614173229"/>
  <pageSetup paperSize="9" scale="85" fitToHeight="0" orientation="landscape" verticalDpi="0" r:id="rId1"/>
  <headerFooter alignWithMargins="0">
    <oddFooter>第 &amp;P 页，共 &amp;N 页</oddFooter>
  </headerFooter>
</worksheet>
</file>

<file path=xl/worksheets/sheet14.xml><?xml version="1.0" encoding="utf-8"?>
<worksheet xmlns="http://schemas.openxmlformats.org/spreadsheetml/2006/main" xmlns:r="http://schemas.openxmlformats.org/officeDocument/2006/relationships">
  <dimension ref="A1:IP37"/>
  <sheetViews>
    <sheetView showGridLines="0" showZeros="0" workbookViewId="0">
      <selection activeCell="A6" sqref="A6:B9"/>
    </sheetView>
  </sheetViews>
  <sheetFormatPr defaultColWidth="9.1640625" defaultRowHeight="11.25"/>
  <cols>
    <col min="1" max="1" width="22.5" customWidth="1"/>
    <col min="2" max="2" width="28.5" customWidth="1"/>
    <col min="3" max="3" width="16.5" customWidth="1"/>
    <col min="4" max="4" width="13.83203125" customWidth="1"/>
    <col min="5" max="5" width="11.6640625" customWidth="1"/>
    <col min="6" max="6" width="13.83203125" customWidth="1"/>
    <col min="7" max="7" width="16.33203125" customWidth="1"/>
    <col min="8" max="8" width="15.5" customWidth="1"/>
    <col min="9" max="9" width="15.83203125" customWidth="1"/>
    <col min="10" max="250" width="12" customWidth="1"/>
  </cols>
  <sheetData>
    <row r="1" spans="1:250" ht="20.100000000000001" customHeight="1">
      <c r="A1" t="s">
        <v>240</v>
      </c>
    </row>
    <row r="2" spans="1:250" ht="20.100000000000001" customHeight="1">
      <c r="A2" s="30" t="s">
        <v>382</v>
      </c>
      <c r="B2" s="30"/>
      <c r="C2" s="30"/>
      <c r="D2" s="30"/>
      <c r="E2" s="30"/>
      <c r="F2" s="30"/>
      <c r="G2" s="30"/>
      <c r="H2" s="30"/>
      <c r="I2" s="30"/>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row>
    <row r="3" spans="1:250" s="176" customFormat="1" ht="20.100000000000001" customHeight="1">
      <c r="A3" s="421" t="s">
        <v>462</v>
      </c>
      <c r="B3" s="422"/>
      <c r="C3" s="422"/>
      <c r="D3" s="422"/>
      <c r="E3" s="91"/>
      <c r="F3" s="91"/>
      <c r="G3" s="91"/>
      <c r="H3" s="91"/>
      <c r="I3" s="86" t="s">
        <v>246</v>
      </c>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row>
    <row r="4" spans="1:250" ht="20.100000000000001" customHeight="1">
      <c r="A4" s="453" t="s">
        <v>156</v>
      </c>
      <c r="B4" s="457" t="s">
        <v>425</v>
      </c>
      <c r="C4" s="418" t="s">
        <v>325</v>
      </c>
      <c r="D4" s="455" t="s">
        <v>22</v>
      </c>
      <c r="E4" s="440" t="s">
        <v>453</v>
      </c>
      <c r="F4" s="431" t="s">
        <v>318</v>
      </c>
      <c r="G4" s="431" t="s">
        <v>239</v>
      </c>
      <c r="H4" s="431" t="s">
        <v>9</v>
      </c>
      <c r="I4" s="431" t="s">
        <v>227</v>
      </c>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row>
    <row r="5" spans="1:250" ht="20.100000000000001" customHeight="1">
      <c r="A5" s="454"/>
      <c r="B5" s="458"/>
      <c r="C5" s="440"/>
      <c r="D5" s="456"/>
      <c r="E5" s="456"/>
      <c r="F5" s="440"/>
      <c r="G5" s="440"/>
      <c r="H5" s="440"/>
      <c r="I5" s="440"/>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row>
    <row r="6" spans="1:250" s="362" customFormat="1" ht="24" customHeight="1">
      <c r="A6" s="356"/>
      <c r="B6" s="357" t="s">
        <v>104</v>
      </c>
      <c r="C6" s="358">
        <f>C7</f>
        <v>9.36</v>
      </c>
      <c r="D6" s="358">
        <f t="shared" ref="D6:I6" si="0">D7</f>
        <v>0</v>
      </c>
      <c r="E6" s="358">
        <f t="shared" si="0"/>
        <v>9.26</v>
      </c>
      <c r="F6" s="358">
        <f t="shared" si="0"/>
        <v>0</v>
      </c>
      <c r="G6" s="358">
        <f t="shared" si="0"/>
        <v>0.1</v>
      </c>
      <c r="H6" s="358">
        <f t="shared" si="0"/>
        <v>0</v>
      </c>
      <c r="I6" s="358">
        <f t="shared" si="0"/>
        <v>0</v>
      </c>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1"/>
      <c r="BI6" s="361"/>
      <c r="BJ6" s="361"/>
      <c r="BK6" s="361"/>
      <c r="BL6" s="361"/>
      <c r="BM6" s="361"/>
      <c r="BN6" s="361"/>
      <c r="BO6" s="361"/>
      <c r="BP6" s="361"/>
      <c r="BQ6" s="361"/>
      <c r="BR6" s="361"/>
      <c r="BS6" s="361"/>
      <c r="BT6" s="361"/>
      <c r="BU6" s="361"/>
      <c r="BV6" s="361"/>
      <c r="BW6" s="361"/>
      <c r="BX6" s="361"/>
      <c r="BY6" s="361"/>
      <c r="BZ6" s="361"/>
      <c r="CA6" s="361"/>
      <c r="CB6" s="361"/>
      <c r="CC6" s="361"/>
      <c r="CD6" s="361"/>
      <c r="CE6" s="361"/>
      <c r="CF6" s="361"/>
      <c r="CG6" s="361"/>
      <c r="CH6" s="361"/>
      <c r="CI6" s="361"/>
      <c r="CJ6" s="361"/>
      <c r="CK6" s="361"/>
      <c r="CL6" s="361"/>
      <c r="CM6" s="361"/>
      <c r="CN6" s="361"/>
      <c r="CO6" s="361"/>
      <c r="CP6" s="361"/>
      <c r="CQ6" s="361"/>
      <c r="CR6" s="361"/>
      <c r="CS6" s="361"/>
      <c r="CT6" s="361"/>
      <c r="CU6" s="361"/>
      <c r="CV6" s="361"/>
      <c r="CW6" s="361"/>
      <c r="CX6" s="361"/>
      <c r="CY6" s="361"/>
      <c r="CZ6" s="361"/>
      <c r="DA6" s="361"/>
      <c r="DB6" s="361"/>
      <c r="DC6" s="361"/>
      <c r="DD6" s="361"/>
      <c r="DE6" s="361"/>
      <c r="DF6" s="361"/>
      <c r="DG6" s="361"/>
      <c r="DH6" s="361"/>
      <c r="DI6" s="361"/>
      <c r="DJ6" s="361"/>
      <c r="DK6" s="361"/>
      <c r="DL6" s="361"/>
      <c r="DM6" s="361"/>
      <c r="DN6" s="361"/>
      <c r="DO6" s="361"/>
      <c r="DP6" s="361"/>
      <c r="DQ6" s="361"/>
      <c r="DR6" s="361"/>
      <c r="DS6" s="361"/>
      <c r="DT6" s="361"/>
      <c r="DU6" s="361"/>
      <c r="DV6" s="361"/>
      <c r="DW6" s="361"/>
      <c r="DX6" s="361"/>
      <c r="DY6" s="361"/>
      <c r="DZ6" s="361"/>
      <c r="EA6" s="361"/>
      <c r="EB6" s="361"/>
      <c r="EC6" s="361"/>
      <c r="ED6" s="361"/>
      <c r="EE6" s="361"/>
      <c r="EF6" s="361"/>
      <c r="EG6" s="361"/>
      <c r="EH6" s="361"/>
      <c r="EI6" s="361"/>
      <c r="EJ6" s="361"/>
      <c r="EK6" s="361"/>
      <c r="EL6" s="361"/>
      <c r="EM6" s="361"/>
      <c r="EN6" s="361"/>
      <c r="EO6" s="361"/>
      <c r="EP6" s="361"/>
      <c r="EQ6" s="361"/>
      <c r="ER6" s="361"/>
      <c r="ES6" s="361"/>
      <c r="ET6" s="361"/>
      <c r="EU6" s="361"/>
      <c r="EV6" s="361"/>
      <c r="EW6" s="361"/>
      <c r="EX6" s="361"/>
      <c r="EY6" s="361"/>
      <c r="EZ6" s="361"/>
      <c r="FA6" s="361"/>
      <c r="FB6" s="361"/>
      <c r="FC6" s="361"/>
      <c r="FD6" s="361"/>
      <c r="FE6" s="361"/>
      <c r="FF6" s="361"/>
      <c r="FG6" s="361"/>
      <c r="FH6" s="361"/>
      <c r="FI6" s="361"/>
      <c r="FJ6" s="361"/>
      <c r="FK6" s="361"/>
      <c r="FL6" s="361"/>
      <c r="FM6" s="361"/>
      <c r="FN6" s="361"/>
      <c r="FO6" s="361"/>
      <c r="FP6" s="361"/>
      <c r="FQ6" s="361"/>
      <c r="FR6" s="361"/>
      <c r="FS6" s="361"/>
      <c r="FT6" s="361"/>
      <c r="FU6" s="361"/>
      <c r="FV6" s="361"/>
      <c r="FW6" s="361"/>
      <c r="FX6" s="361"/>
      <c r="FY6" s="361"/>
      <c r="FZ6" s="361"/>
      <c r="GA6" s="361"/>
      <c r="GB6" s="361"/>
      <c r="GC6" s="361"/>
      <c r="GD6" s="361"/>
      <c r="GE6" s="361"/>
      <c r="GF6" s="361"/>
      <c r="GG6" s="361"/>
      <c r="GH6" s="361"/>
      <c r="GI6" s="361"/>
      <c r="GJ6" s="361"/>
      <c r="GK6" s="361"/>
      <c r="GL6" s="361"/>
      <c r="GM6" s="361"/>
      <c r="GN6" s="361"/>
      <c r="GO6" s="361"/>
      <c r="GP6" s="361"/>
      <c r="GQ6" s="361"/>
      <c r="GR6" s="361"/>
      <c r="GS6" s="361"/>
      <c r="GT6" s="361"/>
      <c r="GU6" s="361"/>
      <c r="GV6" s="361"/>
      <c r="GW6" s="361"/>
      <c r="GX6" s="361"/>
      <c r="GY6" s="361"/>
      <c r="GZ6" s="361"/>
      <c r="HA6" s="361"/>
      <c r="HB6" s="361"/>
      <c r="HC6" s="361"/>
      <c r="HD6" s="361"/>
      <c r="HE6" s="361"/>
      <c r="HF6" s="361"/>
      <c r="HG6" s="361"/>
      <c r="HH6" s="361"/>
      <c r="HI6" s="361"/>
      <c r="HJ6" s="361"/>
      <c r="HK6" s="361"/>
      <c r="HL6" s="361"/>
      <c r="HM6" s="361"/>
      <c r="HN6" s="361"/>
      <c r="HO6" s="361"/>
      <c r="HP6" s="361"/>
      <c r="HQ6" s="361"/>
      <c r="HR6" s="361"/>
      <c r="HS6" s="361"/>
      <c r="HT6" s="361"/>
      <c r="HU6" s="361"/>
      <c r="HV6" s="361"/>
      <c r="HW6" s="361"/>
      <c r="HX6" s="361"/>
      <c r="HY6" s="361"/>
      <c r="HZ6" s="361"/>
      <c r="IA6" s="361"/>
      <c r="IB6" s="361"/>
      <c r="IC6" s="361"/>
      <c r="ID6" s="361"/>
      <c r="IE6" s="361"/>
      <c r="IF6" s="361"/>
      <c r="IG6" s="361"/>
      <c r="IH6" s="361"/>
      <c r="II6" s="361"/>
      <c r="IJ6" s="361"/>
      <c r="IK6" s="361"/>
      <c r="IL6" s="361"/>
      <c r="IM6" s="361"/>
      <c r="IN6" s="361"/>
      <c r="IO6" s="361"/>
      <c r="IP6" s="361"/>
    </row>
    <row r="7" spans="1:250" s="365" customFormat="1" ht="24" customHeight="1">
      <c r="A7" s="356" t="s">
        <v>1901</v>
      </c>
      <c r="B7" s="363" t="s">
        <v>1898</v>
      </c>
      <c r="C7" s="358">
        <f>C8</f>
        <v>9.36</v>
      </c>
      <c r="D7" s="358">
        <f t="shared" ref="D7:I7" si="1">D8</f>
        <v>0</v>
      </c>
      <c r="E7" s="358">
        <f t="shared" si="1"/>
        <v>9.26</v>
      </c>
      <c r="F7" s="358">
        <f t="shared" si="1"/>
        <v>0</v>
      </c>
      <c r="G7" s="358">
        <f t="shared" si="1"/>
        <v>0.1</v>
      </c>
      <c r="H7" s="358">
        <f t="shared" si="1"/>
        <v>0</v>
      </c>
      <c r="I7" s="358">
        <f t="shared" si="1"/>
        <v>0</v>
      </c>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c r="DF7" s="364"/>
      <c r="DG7" s="364"/>
      <c r="DH7" s="364"/>
      <c r="DI7" s="364"/>
      <c r="DJ7" s="364"/>
      <c r="DK7" s="364"/>
      <c r="DL7" s="364"/>
      <c r="DM7" s="364"/>
      <c r="DN7" s="364"/>
      <c r="DO7" s="364"/>
      <c r="DP7" s="364"/>
      <c r="DQ7" s="364"/>
      <c r="DR7" s="364"/>
      <c r="DS7" s="364"/>
      <c r="DT7" s="364"/>
      <c r="DU7" s="364"/>
      <c r="DV7" s="364"/>
      <c r="DW7" s="364"/>
      <c r="DX7" s="364"/>
      <c r="DY7" s="364"/>
      <c r="DZ7" s="364"/>
      <c r="EA7" s="364"/>
      <c r="EB7" s="364"/>
      <c r="EC7" s="364"/>
      <c r="ED7" s="364"/>
      <c r="EE7" s="364"/>
      <c r="EF7" s="364"/>
      <c r="EG7" s="364"/>
      <c r="EH7" s="364"/>
      <c r="EI7" s="364"/>
      <c r="EJ7" s="364"/>
      <c r="EK7" s="364"/>
      <c r="EL7" s="364"/>
      <c r="EM7" s="364"/>
      <c r="EN7" s="364"/>
      <c r="EO7" s="364"/>
      <c r="EP7" s="364"/>
      <c r="EQ7" s="364"/>
      <c r="ER7" s="364"/>
      <c r="ES7" s="364"/>
      <c r="ET7" s="364"/>
      <c r="EU7" s="364"/>
      <c r="EV7" s="364"/>
      <c r="EW7" s="364"/>
      <c r="EX7" s="364"/>
      <c r="EY7" s="364"/>
      <c r="EZ7" s="364"/>
      <c r="FA7" s="364"/>
      <c r="FB7" s="364"/>
      <c r="FC7" s="364"/>
      <c r="FD7" s="364"/>
      <c r="FE7" s="364"/>
      <c r="FF7" s="364"/>
      <c r="FG7" s="364"/>
      <c r="FH7" s="364"/>
      <c r="FI7" s="364"/>
      <c r="FJ7" s="364"/>
      <c r="FK7" s="364"/>
      <c r="FL7" s="364"/>
      <c r="FM7" s="364"/>
      <c r="FN7" s="364"/>
      <c r="FO7" s="364"/>
      <c r="FP7" s="364"/>
      <c r="FQ7" s="364"/>
      <c r="FR7" s="364"/>
      <c r="FS7" s="364"/>
      <c r="FT7" s="364"/>
      <c r="FU7" s="364"/>
      <c r="FV7" s="364"/>
      <c r="FW7" s="364"/>
      <c r="FX7" s="364"/>
      <c r="FY7" s="364"/>
      <c r="FZ7" s="364"/>
      <c r="GA7" s="364"/>
      <c r="GB7" s="364"/>
      <c r="GC7" s="364"/>
      <c r="GD7" s="364"/>
      <c r="GE7" s="364"/>
      <c r="GF7" s="364"/>
      <c r="GG7" s="364"/>
      <c r="GH7" s="364"/>
      <c r="GI7" s="364"/>
      <c r="GJ7" s="364"/>
      <c r="GK7" s="364"/>
      <c r="GL7" s="364"/>
      <c r="GM7" s="364"/>
      <c r="GN7" s="364"/>
      <c r="GO7" s="364"/>
      <c r="GP7" s="364"/>
      <c r="GQ7" s="364"/>
      <c r="GR7" s="364"/>
      <c r="GS7" s="364"/>
      <c r="GT7" s="364"/>
      <c r="GU7" s="364"/>
      <c r="GV7" s="364"/>
      <c r="GW7" s="364"/>
      <c r="GX7" s="364"/>
      <c r="GY7" s="364"/>
      <c r="GZ7" s="364"/>
      <c r="HA7" s="364"/>
      <c r="HB7" s="364"/>
      <c r="HC7" s="364"/>
      <c r="HD7" s="364"/>
      <c r="HE7" s="364"/>
      <c r="HF7" s="364"/>
      <c r="HG7" s="364"/>
      <c r="HH7" s="364"/>
      <c r="HI7" s="364"/>
      <c r="HJ7" s="364"/>
      <c r="HK7" s="364"/>
      <c r="HL7" s="364"/>
      <c r="HM7" s="364"/>
      <c r="HN7" s="364"/>
      <c r="HO7" s="364"/>
      <c r="HP7" s="364"/>
      <c r="HQ7" s="364"/>
      <c r="HR7" s="364"/>
      <c r="HS7" s="364"/>
      <c r="HT7" s="364"/>
      <c r="HU7" s="364"/>
      <c r="HV7" s="364"/>
      <c r="HW7" s="364"/>
      <c r="HX7" s="364"/>
      <c r="HY7" s="364"/>
      <c r="HZ7" s="364"/>
      <c r="IA7" s="364"/>
      <c r="IB7" s="364"/>
      <c r="IC7" s="364"/>
      <c r="ID7" s="364"/>
      <c r="IE7" s="364"/>
      <c r="IF7" s="364"/>
      <c r="IG7" s="364"/>
      <c r="IH7" s="364"/>
      <c r="II7" s="364"/>
      <c r="IJ7" s="364"/>
      <c r="IK7" s="364"/>
      <c r="IL7" s="364"/>
      <c r="IM7" s="364"/>
      <c r="IN7" s="364"/>
      <c r="IO7" s="364"/>
      <c r="IP7" s="364"/>
    </row>
    <row r="8" spans="1:250" s="365" customFormat="1" ht="24" customHeight="1">
      <c r="A8" s="356" t="s">
        <v>1902</v>
      </c>
      <c r="B8" s="363" t="s">
        <v>483</v>
      </c>
      <c r="C8" s="358">
        <f>C9</f>
        <v>9.36</v>
      </c>
      <c r="D8" s="358">
        <f t="shared" ref="D8:I8" si="2">D9</f>
        <v>0</v>
      </c>
      <c r="E8" s="358">
        <f t="shared" si="2"/>
        <v>9.26</v>
      </c>
      <c r="F8" s="358">
        <f t="shared" si="2"/>
        <v>0</v>
      </c>
      <c r="G8" s="358">
        <f t="shared" si="2"/>
        <v>0.1</v>
      </c>
      <c r="H8" s="358">
        <f t="shared" si="2"/>
        <v>0</v>
      </c>
      <c r="I8" s="358">
        <f t="shared" si="2"/>
        <v>0</v>
      </c>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c r="DF8" s="364"/>
      <c r="DG8" s="364"/>
      <c r="DH8" s="364"/>
      <c r="DI8" s="364"/>
      <c r="DJ8" s="364"/>
      <c r="DK8" s="364"/>
      <c r="DL8" s="364"/>
      <c r="DM8" s="364"/>
      <c r="DN8" s="364"/>
      <c r="DO8" s="364"/>
      <c r="DP8" s="364"/>
      <c r="DQ8" s="364"/>
      <c r="DR8" s="364"/>
      <c r="DS8" s="364"/>
      <c r="DT8" s="364"/>
      <c r="DU8" s="364"/>
      <c r="DV8" s="364"/>
      <c r="DW8" s="364"/>
      <c r="DX8" s="364"/>
      <c r="DY8" s="364"/>
      <c r="DZ8" s="364"/>
      <c r="EA8" s="364"/>
      <c r="EB8" s="364"/>
      <c r="EC8" s="364"/>
      <c r="ED8" s="364"/>
      <c r="EE8" s="364"/>
      <c r="EF8" s="364"/>
      <c r="EG8" s="364"/>
      <c r="EH8" s="364"/>
      <c r="EI8" s="364"/>
      <c r="EJ8" s="364"/>
      <c r="EK8" s="364"/>
      <c r="EL8" s="364"/>
      <c r="EM8" s="364"/>
      <c r="EN8" s="364"/>
      <c r="EO8" s="364"/>
      <c r="EP8" s="364"/>
      <c r="EQ8" s="364"/>
      <c r="ER8" s="364"/>
      <c r="ES8" s="364"/>
      <c r="ET8" s="364"/>
      <c r="EU8" s="364"/>
      <c r="EV8" s="364"/>
      <c r="EW8" s="364"/>
      <c r="EX8" s="364"/>
      <c r="EY8" s="364"/>
      <c r="EZ8" s="364"/>
      <c r="FA8" s="364"/>
      <c r="FB8" s="364"/>
      <c r="FC8" s="364"/>
      <c r="FD8" s="364"/>
      <c r="FE8" s="364"/>
      <c r="FF8" s="364"/>
      <c r="FG8" s="364"/>
      <c r="FH8" s="364"/>
      <c r="FI8" s="364"/>
      <c r="FJ8" s="364"/>
      <c r="FK8" s="364"/>
      <c r="FL8" s="364"/>
      <c r="FM8" s="364"/>
      <c r="FN8" s="364"/>
      <c r="FO8" s="364"/>
      <c r="FP8" s="364"/>
      <c r="FQ8" s="364"/>
      <c r="FR8" s="364"/>
      <c r="FS8" s="364"/>
      <c r="FT8" s="364"/>
      <c r="FU8" s="364"/>
      <c r="FV8" s="364"/>
      <c r="FW8" s="364"/>
      <c r="FX8" s="364"/>
      <c r="FY8" s="364"/>
      <c r="FZ8" s="364"/>
      <c r="GA8" s="364"/>
      <c r="GB8" s="364"/>
      <c r="GC8" s="364"/>
      <c r="GD8" s="364"/>
      <c r="GE8" s="364"/>
      <c r="GF8" s="364"/>
      <c r="GG8" s="364"/>
      <c r="GH8" s="364"/>
      <c r="GI8" s="364"/>
      <c r="GJ8" s="364"/>
      <c r="GK8" s="364"/>
      <c r="GL8" s="364"/>
      <c r="GM8" s="364"/>
      <c r="GN8" s="364"/>
      <c r="GO8" s="364"/>
      <c r="GP8" s="364"/>
      <c r="GQ8" s="364"/>
      <c r="GR8" s="364"/>
      <c r="GS8" s="364"/>
      <c r="GT8" s="364"/>
      <c r="GU8" s="364"/>
      <c r="GV8" s="364"/>
      <c r="GW8" s="364"/>
      <c r="GX8" s="364"/>
      <c r="GY8" s="364"/>
      <c r="GZ8" s="364"/>
      <c r="HA8" s="364"/>
      <c r="HB8" s="364"/>
      <c r="HC8" s="364"/>
      <c r="HD8" s="364"/>
      <c r="HE8" s="364"/>
      <c r="HF8" s="364"/>
      <c r="HG8" s="364"/>
      <c r="HH8" s="364"/>
      <c r="HI8" s="364"/>
      <c r="HJ8" s="364"/>
      <c r="HK8" s="364"/>
      <c r="HL8" s="364"/>
      <c r="HM8" s="364"/>
      <c r="HN8" s="364"/>
      <c r="HO8" s="364"/>
      <c r="HP8" s="364"/>
      <c r="HQ8" s="364"/>
      <c r="HR8" s="364"/>
      <c r="HS8" s="364"/>
      <c r="HT8" s="364"/>
      <c r="HU8" s="364"/>
      <c r="HV8" s="364"/>
      <c r="HW8" s="364"/>
      <c r="HX8" s="364"/>
      <c r="HY8" s="364"/>
      <c r="HZ8" s="364"/>
      <c r="IA8" s="364"/>
      <c r="IB8" s="364"/>
      <c r="IC8" s="364"/>
      <c r="ID8" s="364"/>
      <c r="IE8" s="364"/>
      <c r="IF8" s="364"/>
      <c r="IG8" s="364"/>
      <c r="IH8" s="364"/>
      <c r="II8" s="364"/>
      <c r="IJ8" s="364"/>
      <c r="IK8" s="364"/>
      <c r="IL8" s="364"/>
      <c r="IM8" s="364"/>
      <c r="IN8" s="364"/>
      <c r="IO8" s="364"/>
      <c r="IP8" s="364"/>
    </row>
    <row r="9" spans="1:250" ht="24" customHeight="1">
      <c r="A9" s="294">
        <v>2010301</v>
      </c>
      <c r="B9" s="286" t="s">
        <v>467</v>
      </c>
      <c r="C9" s="173">
        <f>E9+G9</f>
        <v>9.36</v>
      </c>
      <c r="D9" s="173"/>
      <c r="E9" s="173">
        <v>9.26</v>
      </c>
      <c r="F9" s="173"/>
      <c r="G9" s="173">
        <v>0.1</v>
      </c>
      <c r="H9" s="188"/>
      <c r="I9" s="173"/>
      <c r="J9" s="51"/>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row>
    <row r="10" spans="1:250" ht="24" customHeight="1">
      <c r="A10" s="87"/>
      <c r="B10" s="51"/>
      <c r="C10" s="51"/>
      <c r="D10" s="51"/>
      <c r="E10" s="51"/>
      <c r="F10" s="51"/>
      <c r="G10" s="51"/>
      <c r="H10" s="51"/>
      <c r="I10" s="54"/>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row>
    <row r="11" spans="1:250" ht="24" customHeight="1">
      <c r="A11" s="87"/>
      <c r="B11" s="51"/>
      <c r="C11" s="51"/>
      <c r="D11" s="51"/>
      <c r="E11" s="51"/>
      <c r="F11" s="51"/>
      <c r="G11" s="51"/>
      <c r="H11" s="51"/>
      <c r="I11" s="31"/>
      <c r="J11" s="51"/>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row>
    <row r="12" spans="1:250" ht="24" customHeight="1">
      <c r="A12" s="87"/>
      <c r="B12" s="51"/>
      <c r="C12" s="51"/>
      <c r="D12" s="51"/>
      <c r="E12" s="29"/>
      <c r="F12" s="29"/>
      <c r="G12" s="29"/>
      <c r="H12" s="29"/>
      <c r="I12" s="31"/>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row>
    <row r="13" spans="1:250" ht="24" customHeight="1">
      <c r="B13" s="8"/>
      <c r="D13" s="8"/>
    </row>
    <row r="14" spans="1:250" ht="24" customHeight="1">
      <c r="C14" s="8"/>
    </row>
    <row r="15" spans="1:250" ht="24" customHeight="1">
      <c r="C15" s="8"/>
    </row>
    <row r="16" spans="1:250" ht="24" customHeight="1">
      <c r="C16" s="8"/>
    </row>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spans="1:1" ht="24" customHeight="1"/>
    <row r="34" spans="1:1" ht="24" customHeight="1"/>
    <row r="35" spans="1:1" ht="24" customHeight="1"/>
    <row r="36" spans="1:1" ht="24" customHeight="1"/>
    <row r="37" spans="1:1" ht="24" customHeight="1">
      <c r="A37" s="8"/>
    </row>
  </sheetData>
  <sheetProtection formatCells="0" formatColumns="0" formatRows="0"/>
  <mergeCells count="10">
    <mergeCell ref="A3:D3"/>
    <mergeCell ref="I4:I5"/>
    <mergeCell ref="G4:G5"/>
    <mergeCell ref="A4:A5"/>
    <mergeCell ref="H4:H5"/>
    <mergeCell ref="D4:D5"/>
    <mergeCell ref="E4:E5"/>
    <mergeCell ref="B4:B5"/>
    <mergeCell ref="F4:F5"/>
    <mergeCell ref="C4:C5"/>
  </mergeCells>
  <phoneticPr fontId="0" type="noConversion"/>
  <printOptions horizontalCentered="1"/>
  <pageMargins left="0.39370078740157477" right="0.39370078740157477" top="0.59055118110236215" bottom="0.47244096365500621" header="0.51181100484893072" footer="0.35433069927485905"/>
  <pageSetup paperSize="9" scale="90" orientation="landscape" verticalDpi="0" r:id="rId1"/>
  <headerFooter alignWithMargins="0">
    <oddFooter>第 &amp;P 页，共 &amp;N 页</oddFooter>
  </headerFooter>
</worksheet>
</file>

<file path=xl/worksheets/sheet15.xml><?xml version="1.0" encoding="utf-8"?>
<worksheet xmlns="http://schemas.openxmlformats.org/spreadsheetml/2006/main" xmlns:r="http://schemas.openxmlformats.org/officeDocument/2006/relationships">
  <dimension ref="A1:IO37"/>
  <sheetViews>
    <sheetView showGridLines="0" showZeros="0" workbookViewId="0">
      <selection activeCell="D8" sqref="D8"/>
    </sheetView>
  </sheetViews>
  <sheetFormatPr defaultColWidth="9.1640625" defaultRowHeight="12.75" customHeight="1"/>
  <cols>
    <col min="1" max="1" width="22.5" customWidth="1"/>
    <col min="2" max="2" width="28.5" customWidth="1"/>
    <col min="3" max="3" width="16.5" customWidth="1"/>
    <col min="4" max="4" width="18.5" customWidth="1"/>
    <col min="5" max="5" width="15" customWidth="1"/>
    <col min="6" max="6" width="17.83203125" customWidth="1"/>
    <col min="7" max="7" width="16.33203125" customWidth="1"/>
    <col min="8" max="8" width="15.83203125" customWidth="1"/>
    <col min="9" max="249" width="12" customWidth="1"/>
  </cols>
  <sheetData>
    <row r="1" spans="1:249" ht="20.100000000000001" customHeight="1">
      <c r="A1" t="s">
        <v>113</v>
      </c>
    </row>
    <row r="2" spans="1:249" ht="20.100000000000001" customHeight="1">
      <c r="A2" s="30" t="s">
        <v>237</v>
      </c>
      <c r="B2" s="30"/>
      <c r="C2" s="30"/>
      <c r="D2" s="30"/>
      <c r="E2" s="30"/>
      <c r="F2" s="30"/>
      <c r="G2" s="30"/>
      <c r="H2" s="30"/>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row>
    <row r="3" spans="1:249" s="176" customFormat="1" ht="20.100000000000001" customHeight="1">
      <c r="A3" s="421" t="s">
        <v>462</v>
      </c>
      <c r="B3" s="422"/>
      <c r="C3" s="422"/>
      <c r="D3" s="422"/>
      <c r="E3" s="91"/>
      <c r="F3" s="91"/>
      <c r="G3" s="91"/>
      <c r="H3" s="86" t="s">
        <v>246</v>
      </c>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row>
    <row r="4" spans="1:249" ht="20.100000000000001" customHeight="1">
      <c r="A4" s="453" t="s">
        <v>156</v>
      </c>
      <c r="B4" s="457" t="s">
        <v>425</v>
      </c>
      <c r="C4" s="418" t="s">
        <v>325</v>
      </c>
      <c r="D4" s="455" t="s">
        <v>88</v>
      </c>
      <c r="E4" s="440" t="s">
        <v>32</v>
      </c>
      <c r="F4" s="431" t="s">
        <v>286</v>
      </c>
      <c r="G4" s="431" t="s">
        <v>94</v>
      </c>
      <c r="H4" s="431" t="s">
        <v>261</v>
      </c>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row>
    <row r="5" spans="1:249" ht="20.100000000000001" customHeight="1">
      <c r="A5" s="454"/>
      <c r="B5" s="458"/>
      <c r="C5" s="440"/>
      <c r="D5" s="456"/>
      <c r="E5" s="456"/>
      <c r="F5" s="440"/>
      <c r="G5" s="440"/>
      <c r="H5" s="440"/>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row>
    <row r="6" spans="1:249" s="176" customFormat="1" ht="24" customHeight="1">
      <c r="A6" s="356"/>
      <c r="B6" s="357" t="s">
        <v>104</v>
      </c>
      <c r="C6" s="360">
        <f>C7</f>
        <v>9.36</v>
      </c>
      <c r="D6" s="360">
        <f t="shared" ref="D6:H8" si="0">D7</f>
        <v>0</v>
      </c>
      <c r="E6" s="360">
        <f t="shared" si="0"/>
        <v>0</v>
      </c>
      <c r="F6" s="360">
        <f t="shared" si="0"/>
        <v>0</v>
      </c>
      <c r="G6" s="358">
        <f t="shared" si="0"/>
        <v>9.26</v>
      </c>
      <c r="H6" s="358">
        <f t="shared" si="0"/>
        <v>0.1</v>
      </c>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D6" s="180"/>
      <c r="DE6" s="180"/>
      <c r="DF6" s="180"/>
      <c r="DG6" s="180"/>
      <c r="DH6" s="180"/>
      <c r="DI6" s="180"/>
      <c r="DJ6" s="180"/>
      <c r="DK6" s="180"/>
      <c r="DL6" s="180"/>
      <c r="DM6" s="180"/>
      <c r="DN6" s="180"/>
      <c r="DO6" s="180"/>
      <c r="DP6" s="180"/>
      <c r="DQ6" s="180"/>
      <c r="DR6" s="180"/>
      <c r="DS6" s="180"/>
      <c r="DT6" s="180"/>
      <c r="DU6" s="180"/>
      <c r="DV6" s="180"/>
      <c r="DW6" s="180"/>
      <c r="DX6" s="180"/>
      <c r="DY6" s="180"/>
      <c r="DZ6" s="180"/>
      <c r="EA6" s="180"/>
      <c r="EB6" s="180"/>
      <c r="EC6" s="180"/>
      <c r="ED6" s="180"/>
      <c r="EE6" s="180"/>
      <c r="EF6" s="180"/>
      <c r="EG6" s="180"/>
      <c r="EH6" s="180"/>
      <c r="EI6" s="180"/>
      <c r="EJ6" s="180"/>
      <c r="EK6" s="180"/>
      <c r="EL6" s="180"/>
      <c r="EM6" s="180"/>
      <c r="EN6" s="180"/>
      <c r="EO6" s="180"/>
      <c r="EP6" s="180"/>
      <c r="EQ6" s="180"/>
      <c r="ER6" s="180"/>
      <c r="ES6" s="180"/>
      <c r="ET6" s="180"/>
      <c r="EU6" s="180"/>
      <c r="EV6" s="180"/>
      <c r="EW6" s="180"/>
      <c r="EX6" s="180"/>
      <c r="EY6" s="180"/>
      <c r="EZ6" s="180"/>
      <c r="FA6" s="180"/>
      <c r="FB6" s="180"/>
      <c r="FC6" s="180"/>
      <c r="FD6" s="180"/>
      <c r="FE6" s="180"/>
      <c r="FF6" s="180"/>
      <c r="FG6" s="180"/>
      <c r="FH6" s="180"/>
      <c r="FI6" s="180"/>
      <c r="FJ6" s="180"/>
      <c r="FK6" s="180"/>
      <c r="FL6" s="180"/>
      <c r="FM6" s="180"/>
      <c r="FN6" s="180"/>
      <c r="FO6" s="180"/>
      <c r="FP6" s="180"/>
      <c r="FQ6" s="180"/>
      <c r="FR6" s="180"/>
      <c r="FS6" s="180"/>
      <c r="FT6" s="180"/>
      <c r="FU6" s="180"/>
      <c r="FV6" s="180"/>
      <c r="FW6" s="180"/>
      <c r="FX6" s="180"/>
      <c r="FY6" s="180"/>
      <c r="FZ6" s="180"/>
      <c r="GA6" s="180"/>
      <c r="GB6" s="180"/>
      <c r="GC6" s="180"/>
      <c r="GD6" s="180"/>
      <c r="GE6" s="180"/>
      <c r="GF6" s="180"/>
      <c r="GG6" s="180"/>
      <c r="GH6" s="180"/>
      <c r="GI6" s="180"/>
      <c r="GJ6" s="180"/>
      <c r="GK6" s="180"/>
      <c r="GL6" s="180"/>
      <c r="GM6" s="180"/>
      <c r="GN6" s="180"/>
      <c r="GO6" s="180"/>
      <c r="GP6" s="180"/>
      <c r="GQ6" s="180"/>
      <c r="GR6" s="180"/>
      <c r="GS6" s="180"/>
      <c r="GT6" s="180"/>
      <c r="GU6" s="180"/>
      <c r="GV6" s="180"/>
      <c r="GW6" s="180"/>
      <c r="GX6" s="180"/>
      <c r="GY6" s="180"/>
      <c r="GZ6" s="180"/>
      <c r="HA6" s="180"/>
      <c r="HB6" s="180"/>
      <c r="HC6" s="180"/>
      <c r="HD6" s="180"/>
      <c r="HE6" s="180"/>
      <c r="HF6" s="180"/>
      <c r="HG6" s="180"/>
      <c r="HH6" s="180"/>
      <c r="HI6" s="180"/>
      <c r="HJ6" s="180"/>
      <c r="HK6" s="180"/>
      <c r="HL6" s="180"/>
      <c r="HM6" s="180"/>
      <c r="HN6" s="180"/>
      <c r="HO6" s="180"/>
      <c r="HP6" s="180"/>
      <c r="HQ6" s="180"/>
      <c r="HR6" s="180"/>
      <c r="HS6" s="180"/>
      <c r="HT6" s="180"/>
      <c r="HU6" s="180"/>
      <c r="HV6" s="180"/>
      <c r="HW6" s="180"/>
      <c r="HX6" s="180"/>
      <c r="HY6" s="180"/>
      <c r="HZ6" s="180"/>
      <c r="IA6" s="180"/>
      <c r="IB6" s="180"/>
      <c r="IC6" s="180"/>
      <c r="ID6" s="180"/>
      <c r="IE6" s="180"/>
      <c r="IF6" s="180"/>
      <c r="IG6" s="180"/>
      <c r="IH6" s="180"/>
      <c r="II6" s="180"/>
      <c r="IJ6" s="180"/>
      <c r="IK6" s="180"/>
      <c r="IL6" s="180"/>
      <c r="IM6" s="180"/>
      <c r="IN6" s="180"/>
      <c r="IO6" s="180"/>
    </row>
    <row r="7" spans="1:249" ht="24" customHeight="1">
      <c r="A7" s="356" t="s">
        <v>1901</v>
      </c>
      <c r="B7" s="363" t="s">
        <v>1898</v>
      </c>
      <c r="C7" s="360">
        <f>C8</f>
        <v>9.36</v>
      </c>
      <c r="D7" s="360">
        <f t="shared" si="0"/>
        <v>0</v>
      </c>
      <c r="E7" s="360">
        <f t="shared" si="0"/>
        <v>0</v>
      </c>
      <c r="F7" s="360">
        <f t="shared" si="0"/>
        <v>0</v>
      </c>
      <c r="G7" s="358">
        <f t="shared" si="0"/>
        <v>9.26</v>
      </c>
      <c r="H7" s="358">
        <f t="shared" si="0"/>
        <v>0.1</v>
      </c>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row>
    <row r="8" spans="1:249" ht="24" customHeight="1">
      <c r="A8" s="356" t="s">
        <v>1902</v>
      </c>
      <c r="B8" s="363" t="s">
        <v>483</v>
      </c>
      <c r="C8" s="360">
        <f>C9</f>
        <v>9.36</v>
      </c>
      <c r="D8" s="360">
        <f t="shared" si="0"/>
        <v>0</v>
      </c>
      <c r="E8" s="360">
        <f t="shared" si="0"/>
        <v>0</v>
      </c>
      <c r="F8" s="360">
        <f t="shared" si="0"/>
        <v>0</v>
      </c>
      <c r="G8" s="358">
        <f t="shared" si="0"/>
        <v>9.26</v>
      </c>
      <c r="H8" s="358">
        <f t="shared" si="0"/>
        <v>0.1</v>
      </c>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row>
    <row r="9" spans="1:249" ht="24" customHeight="1">
      <c r="A9" s="294">
        <v>2010301</v>
      </c>
      <c r="B9" s="286" t="s">
        <v>467</v>
      </c>
      <c r="C9" s="172">
        <f>G9+H9</f>
        <v>9.36</v>
      </c>
      <c r="D9" s="172"/>
      <c r="E9" s="172"/>
      <c r="F9" s="172"/>
      <c r="G9" s="173">
        <v>9.26</v>
      </c>
      <c r="H9" s="173">
        <v>0.1</v>
      </c>
      <c r="I9" s="51"/>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row>
    <row r="10" spans="1:249" ht="24" customHeight="1">
      <c r="A10" s="87"/>
      <c r="B10" s="51"/>
      <c r="C10" s="51"/>
      <c r="D10" s="51"/>
      <c r="E10" s="51"/>
      <c r="F10" s="51"/>
      <c r="G10" s="51"/>
      <c r="H10" s="54"/>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row>
    <row r="11" spans="1:249" ht="24" customHeight="1">
      <c r="A11" s="87"/>
      <c r="B11" s="51"/>
      <c r="C11" s="51"/>
      <c r="D11" s="51"/>
      <c r="E11" s="51"/>
      <c r="F11" s="51"/>
      <c r="G11" s="51"/>
      <c r="H11" s="54"/>
      <c r="I11" s="51"/>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row>
    <row r="12" spans="1:249" ht="24" customHeight="1">
      <c r="A12" s="87"/>
      <c r="B12" s="51"/>
      <c r="C12" s="51"/>
      <c r="D12" s="51"/>
      <c r="E12" s="29"/>
      <c r="F12" s="29"/>
      <c r="G12" s="29"/>
      <c r="H12" s="31"/>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row>
    <row r="13" spans="1:249" ht="24" customHeight="1">
      <c r="B13" s="8"/>
      <c r="C13" s="8"/>
      <c r="D13" s="8"/>
    </row>
    <row r="14" spans="1:249" ht="24" customHeight="1">
      <c r="B14" s="8"/>
      <c r="C14" s="8"/>
    </row>
    <row r="15" spans="1:249" ht="24" customHeight="1">
      <c r="B15" s="8"/>
      <c r="C15" s="8"/>
      <c r="D15" s="8"/>
    </row>
    <row r="16" spans="1:249" ht="24" customHeight="1">
      <c r="C16" s="8"/>
    </row>
    <row r="17" spans="3:4" ht="24" customHeight="1">
      <c r="C17" s="8"/>
    </row>
    <row r="18" spans="3:4" ht="24" customHeight="1">
      <c r="C18" s="8"/>
    </row>
    <row r="19" spans="3:4" ht="24" customHeight="1"/>
    <row r="20" spans="3:4" ht="24" customHeight="1"/>
    <row r="21" spans="3:4" ht="24" customHeight="1"/>
    <row r="22" spans="3:4" ht="24" customHeight="1">
      <c r="D22" s="8"/>
    </row>
    <row r="23" spans="3:4" ht="24" customHeight="1"/>
    <row r="24" spans="3:4" ht="24" customHeight="1"/>
    <row r="25" spans="3:4" ht="24" customHeight="1"/>
    <row r="26" spans="3:4" ht="24" customHeight="1"/>
    <row r="27" spans="3:4" ht="24" customHeight="1"/>
    <row r="28" spans="3:4" ht="24" customHeight="1"/>
    <row r="29" spans="3:4" ht="24" customHeight="1"/>
    <row r="30" spans="3:4" ht="24" customHeight="1"/>
    <row r="31" spans="3:4" ht="24" customHeight="1"/>
    <row r="32" spans="3:4" ht="24" customHeight="1"/>
    <row r="33" spans="1:1" ht="24" customHeight="1"/>
    <row r="34" spans="1:1" ht="24" customHeight="1"/>
    <row r="35" spans="1:1" ht="24" customHeight="1"/>
    <row r="36" spans="1:1" ht="24" customHeight="1"/>
    <row r="37" spans="1:1" ht="24" customHeight="1">
      <c r="A37" s="8"/>
    </row>
  </sheetData>
  <sheetProtection formatCells="0" formatColumns="0" formatRows="0"/>
  <mergeCells count="9">
    <mergeCell ref="H4:H5"/>
    <mergeCell ref="G4:G5"/>
    <mergeCell ref="A4:A5"/>
    <mergeCell ref="A3:D3"/>
    <mergeCell ref="D4:D5"/>
    <mergeCell ref="E4:E5"/>
    <mergeCell ref="B4:B5"/>
    <mergeCell ref="F4:F5"/>
    <mergeCell ref="C4:C5"/>
  </mergeCells>
  <phoneticPr fontId="0" type="noConversion"/>
  <printOptions horizontalCentered="1"/>
  <pageMargins left="0.39370078740157477" right="0.39370078740157477" top="0.59055118110236215" bottom="0.47244096365500621" header="0.51181100484893072" footer="0.35433069927485905"/>
  <pageSetup paperSize="9" scale="90" orientation="landscape" verticalDpi="0" r:id="rId1"/>
  <headerFooter alignWithMargins="0">
    <oddFooter>第 &amp;P 页，共 &amp;N 页</oddFooter>
  </headerFooter>
</worksheet>
</file>

<file path=xl/worksheets/sheet16.xml><?xml version="1.0" encoding="utf-8"?>
<worksheet xmlns="http://schemas.openxmlformats.org/spreadsheetml/2006/main" xmlns:r="http://schemas.openxmlformats.org/officeDocument/2006/relationships">
  <dimension ref="A1:Y87"/>
  <sheetViews>
    <sheetView showGridLines="0" showZeros="0" workbookViewId="0">
      <selection activeCell="G15" sqref="G15"/>
    </sheetView>
  </sheetViews>
  <sheetFormatPr defaultColWidth="9.1640625" defaultRowHeight="12.75" customHeight="1"/>
  <cols>
    <col min="1" max="1" width="14.83203125" customWidth="1"/>
    <col min="2" max="2" width="23.83203125" customWidth="1"/>
    <col min="3" max="3" width="14" customWidth="1"/>
    <col min="4" max="4" width="12.83203125" customWidth="1"/>
    <col min="5" max="5" width="14.5" customWidth="1"/>
    <col min="6" max="6" width="12.1640625" customWidth="1"/>
    <col min="7" max="7" width="12.5" customWidth="1"/>
    <col min="8" max="8" width="15.5" customWidth="1"/>
    <col min="9" max="9" width="15.33203125" customWidth="1"/>
    <col min="10" max="10" width="9.1640625" customWidth="1"/>
    <col min="11" max="11" width="9.33203125" customWidth="1"/>
    <col min="12" max="13" width="10.5" customWidth="1"/>
    <col min="14" max="14" width="10" customWidth="1"/>
    <col min="15" max="15" width="9.5" customWidth="1"/>
    <col min="16" max="16" width="8.6640625" customWidth="1"/>
    <col min="17" max="25" width="10.6640625" customWidth="1"/>
  </cols>
  <sheetData>
    <row r="1" spans="1:25" ht="20.100000000000001" customHeight="1">
      <c r="A1" s="92" t="s">
        <v>169</v>
      </c>
      <c r="B1" s="41"/>
      <c r="C1" s="42"/>
      <c r="D1" s="42"/>
      <c r="E1" s="42"/>
      <c r="F1" s="42"/>
      <c r="G1" s="42"/>
      <c r="H1" s="42"/>
      <c r="I1" s="42"/>
      <c r="J1" s="42"/>
      <c r="K1" s="42"/>
      <c r="L1" s="42"/>
      <c r="M1" s="42"/>
      <c r="N1" s="42"/>
      <c r="O1" s="42"/>
      <c r="P1" s="43"/>
      <c r="Q1" s="43"/>
      <c r="R1" s="43"/>
      <c r="S1" s="43"/>
      <c r="T1" s="46"/>
      <c r="U1" s="46"/>
      <c r="V1" s="46"/>
      <c r="W1" s="47"/>
      <c r="X1" s="47"/>
      <c r="Y1" s="47"/>
    </row>
    <row r="2" spans="1:25" ht="20.100000000000001" customHeight="1">
      <c r="A2" s="30" t="s">
        <v>284</v>
      </c>
      <c r="B2" s="30"/>
      <c r="C2" s="30"/>
      <c r="D2" s="30"/>
      <c r="E2" s="30"/>
      <c r="F2" s="30"/>
      <c r="G2" s="30"/>
      <c r="H2" s="30"/>
      <c r="I2" s="30"/>
      <c r="J2" s="30"/>
      <c r="K2" s="30"/>
      <c r="L2" s="30"/>
      <c r="M2" s="30"/>
      <c r="N2" s="30"/>
      <c r="O2" s="30"/>
      <c r="P2" s="43"/>
      <c r="Q2" s="43"/>
      <c r="R2" s="43"/>
      <c r="S2" s="43"/>
      <c r="T2" s="46"/>
      <c r="U2" s="46"/>
      <c r="V2" s="46"/>
      <c r="W2" s="47"/>
      <c r="X2" s="47"/>
      <c r="Y2" s="47"/>
    </row>
    <row r="3" spans="1:25" ht="20.100000000000001" customHeight="1">
      <c r="A3" s="421" t="s">
        <v>462</v>
      </c>
      <c r="B3" s="422"/>
      <c r="C3" s="422"/>
      <c r="D3" s="422"/>
      <c r="E3" s="422"/>
      <c r="F3" s="422"/>
      <c r="G3" s="48"/>
      <c r="H3" s="48"/>
      <c r="I3" s="48"/>
      <c r="J3" s="48"/>
      <c r="K3" s="48"/>
      <c r="L3" s="48"/>
      <c r="M3" s="48"/>
      <c r="N3" s="48"/>
      <c r="O3" s="49"/>
      <c r="P3" s="49" t="s">
        <v>246</v>
      </c>
      <c r="Q3" s="50"/>
      <c r="R3" s="50"/>
      <c r="S3" s="50"/>
      <c r="T3" s="50"/>
      <c r="U3" s="50"/>
      <c r="V3" s="50"/>
      <c r="W3" s="50"/>
      <c r="X3" s="50"/>
      <c r="Y3" s="50"/>
    </row>
    <row r="4" spans="1:25" ht="20.100000000000001" customHeight="1">
      <c r="A4" s="405" t="s">
        <v>228</v>
      </c>
      <c r="B4" s="405"/>
      <c r="C4" s="419" t="s">
        <v>325</v>
      </c>
      <c r="D4" s="418" t="s">
        <v>39</v>
      </c>
      <c r="E4" s="418"/>
      <c r="F4" s="418"/>
      <c r="G4" s="431"/>
      <c r="H4" s="55" t="s">
        <v>282</v>
      </c>
      <c r="I4" s="55"/>
      <c r="J4" s="55"/>
      <c r="K4" s="55"/>
      <c r="L4" s="55"/>
      <c r="M4" s="55"/>
      <c r="N4" s="55"/>
      <c r="O4" s="55"/>
      <c r="P4" s="155"/>
      <c r="Q4" s="50"/>
      <c r="R4" s="50"/>
      <c r="S4" s="50"/>
      <c r="T4" s="50"/>
      <c r="U4" s="50"/>
      <c r="V4" s="50"/>
      <c r="W4" s="50"/>
      <c r="X4" s="50"/>
      <c r="Y4" s="50"/>
    </row>
    <row r="5" spans="1:25" ht="42" customHeight="1">
      <c r="A5" s="21" t="s">
        <v>53</v>
      </c>
      <c r="B5" s="62" t="s">
        <v>309</v>
      </c>
      <c r="C5" s="430"/>
      <c r="D5" s="79" t="s">
        <v>257</v>
      </c>
      <c r="E5" s="79" t="s">
        <v>255</v>
      </c>
      <c r="F5" s="79" t="s">
        <v>62</v>
      </c>
      <c r="G5" s="79" t="s">
        <v>265</v>
      </c>
      <c r="H5" s="78" t="s">
        <v>257</v>
      </c>
      <c r="I5" s="78" t="s">
        <v>447</v>
      </c>
      <c r="J5" s="78" t="s">
        <v>354</v>
      </c>
      <c r="K5" s="78" t="s">
        <v>280</v>
      </c>
      <c r="L5" s="78" t="s">
        <v>394</v>
      </c>
      <c r="M5" s="78" t="s">
        <v>179</v>
      </c>
      <c r="N5" s="57" t="s">
        <v>12</v>
      </c>
      <c r="O5" s="21" t="s">
        <v>455</v>
      </c>
      <c r="P5" s="89" t="s">
        <v>343</v>
      </c>
      <c r="Q5" s="47"/>
      <c r="R5" s="47"/>
      <c r="S5" s="47"/>
      <c r="T5" s="47"/>
      <c r="U5" s="47"/>
      <c r="V5" s="47"/>
      <c r="W5" s="47"/>
      <c r="X5" s="47"/>
      <c r="Y5" s="47"/>
    </row>
    <row r="6" spans="1:25" s="176" customFormat="1" ht="23.1" customHeight="1">
      <c r="A6" s="179"/>
      <c r="B6" s="279" t="s">
        <v>104</v>
      </c>
      <c r="C6" s="297">
        <f>C7+C30+C35+C39+C45+C48+C58+C62+C65</f>
        <v>19551.059999999998</v>
      </c>
      <c r="D6" s="297">
        <f>D7+D30+D35+D39+D45+D48+D58+D62+D65</f>
        <v>6216.56</v>
      </c>
      <c r="E6" s="297">
        <f t="shared" ref="E6:G6" si="0">E7+E30+E35+E39+E45+E48+E58+E62+E65</f>
        <v>5463.0300000000007</v>
      </c>
      <c r="F6" s="297">
        <f t="shared" si="0"/>
        <v>744.17</v>
      </c>
      <c r="G6" s="297">
        <f t="shared" si="0"/>
        <v>9.36</v>
      </c>
      <c r="H6" s="297">
        <f>I6</f>
        <v>13334.5</v>
      </c>
      <c r="I6" s="297">
        <f t="shared" ref="I6" si="1">I7+I30+I35+I39+I45+I48+I58+I62+I65</f>
        <v>13334.5</v>
      </c>
      <c r="J6" s="172"/>
      <c r="K6" s="172"/>
      <c r="L6" s="172"/>
      <c r="M6" s="172"/>
      <c r="N6" s="172"/>
      <c r="O6" s="172"/>
      <c r="P6" s="186"/>
      <c r="R6" s="180"/>
      <c r="S6" s="180"/>
      <c r="T6" s="180"/>
      <c r="U6" s="180"/>
      <c r="V6" s="180"/>
      <c r="W6" s="180"/>
      <c r="X6" s="180"/>
      <c r="Y6" s="180"/>
    </row>
    <row r="7" spans="1:25" s="176" customFormat="1" ht="23.1" customHeight="1">
      <c r="A7" s="303" t="s">
        <v>1895</v>
      </c>
      <c r="B7" s="296" t="s">
        <v>1898</v>
      </c>
      <c r="C7" s="297">
        <f>D7+H7</f>
        <v>6014.3</v>
      </c>
      <c r="D7" s="297">
        <f>D8+D11+D15+D18+D21+D24+D27</f>
        <v>3975.87</v>
      </c>
      <c r="E7" s="297">
        <f t="shared" ref="E7:G7" si="2">E8+E11+E15+E18+E21+E24+E27</f>
        <v>3597.12</v>
      </c>
      <c r="F7" s="297">
        <f t="shared" si="2"/>
        <v>369.39</v>
      </c>
      <c r="G7" s="297">
        <f t="shared" si="2"/>
        <v>9.36</v>
      </c>
      <c r="H7" s="297">
        <f t="shared" ref="H7:H67" si="3">I7</f>
        <v>2038.43</v>
      </c>
      <c r="I7" s="297">
        <f t="shared" ref="I7" si="4">I8+I11+I15+I18+I21+I24+I27</f>
        <v>2038.43</v>
      </c>
      <c r="J7" s="172"/>
      <c r="K7" s="172"/>
      <c r="L7" s="172"/>
      <c r="M7" s="172"/>
      <c r="N7" s="172"/>
      <c r="O7" s="172"/>
      <c r="P7" s="186"/>
      <c r="R7" s="180"/>
      <c r="S7" s="180"/>
      <c r="T7" s="180"/>
      <c r="U7" s="180"/>
      <c r="V7" s="180"/>
      <c r="W7" s="180"/>
      <c r="X7" s="180"/>
      <c r="Y7" s="180"/>
    </row>
    <row r="8" spans="1:25" s="176" customFormat="1" ht="23.1" customHeight="1">
      <c r="A8" s="303" t="s">
        <v>1896</v>
      </c>
      <c r="B8" s="296" t="s">
        <v>483</v>
      </c>
      <c r="C8" s="297">
        <f t="shared" ref="C8:C67" si="5">D8+H8</f>
        <v>4077.71</v>
      </c>
      <c r="D8" s="297">
        <f>D9+D10</f>
        <v>3772.21</v>
      </c>
      <c r="E8" s="297">
        <f t="shared" ref="E8:G8" si="6">E9+E10</f>
        <v>3597.12</v>
      </c>
      <c r="F8" s="297">
        <f t="shared" si="6"/>
        <v>165.73</v>
      </c>
      <c r="G8" s="297">
        <f t="shared" si="6"/>
        <v>9.36</v>
      </c>
      <c r="H8" s="297">
        <f t="shared" si="3"/>
        <v>305.5</v>
      </c>
      <c r="I8" s="297">
        <f t="shared" ref="I8" si="7">I9+I10</f>
        <v>305.5</v>
      </c>
      <c r="J8" s="172"/>
      <c r="K8" s="172"/>
      <c r="L8" s="172"/>
      <c r="M8" s="172"/>
      <c r="N8" s="172"/>
      <c r="O8" s="172"/>
      <c r="P8" s="186"/>
      <c r="R8" s="180"/>
      <c r="S8" s="180"/>
      <c r="T8" s="180"/>
      <c r="U8" s="180"/>
      <c r="V8" s="180"/>
      <c r="W8" s="180"/>
      <c r="X8" s="180"/>
      <c r="Y8" s="180"/>
    </row>
    <row r="9" spans="1:25" s="176" customFormat="1" ht="23.1" customHeight="1">
      <c r="A9" s="294">
        <v>2010301</v>
      </c>
      <c r="B9" s="189" t="s">
        <v>467</v>
      </c>
      <c r="C9" s="298">
        <f t="shared" si="5"/>
        <v>3772.21</v>
      </c>
      <c r="D9" s="174">
        <f>E9+F9+G9</f>
        <v>3772.21</v>
      </c>
      <c r="E9" s="173">
        <v>3597.12</v>
      </c>
      <c r="F9" s="307">
        <f>157.73+8</f>
        <v>165.73</v>
      </c>
      <c r="G9" s="172">
        <v>9.36</v>
      </c>
      <c r="H9" s="297">
        <f t="shared" si="3"/>
        <v>0</v>
      </c>
      <c r="I9" s="173"/>
      <c r="J9" s="172"/>
      <c r="K9" s="172"/>
      <c r="L9" s="172"/>
      <c r="M9" s="172"/>
      <c r="N9" s="172"/>
      <c r="O9" s="172"/>
      <c r="P9" s="186"/>
      <c r="R9" s="180"/>
      <c r="S9" s="180"/>
      <c r="T9" s="180"/>
      <c r="U9" s="180"/>
      <c r="V9" s="180"/>
      <c r="W9" s="180"/>
      <c r="X9" s="180"/>
      <c r="Y9" s="180"/>
    </row>
    <row r="10" spans="1:25" s="176" customFormat="1" ht="23.1" customHeight="1">
      <c r="A10" s="294">
        <v>2010302</v>
      </c>
      <c r="B10" s="189" t="s">
        <v>468</v>
      </c>
      <c r="C10" s="298">
        <f t="shared" si="5"/>
        <v>305.5</v>
      </c>
      <c r="D10" s="174">
        <f t="shared" ref="D10:D28" si="8">E10+F10+G10</f>
        <v>0</v>
      </c>
      <c r="E10" s="173"/>
      <c r="F10" s="174"/>
      <c r="G10" s="172"/>
      <c r="H10" s="298">
        <f t="shared" si="3"/>
        <v>305.5</v>
      </c>
      <c r="I10" s="173">
        <f>272+22.3+11.2</f>
        <v>305.5</v>
      </c>
      <c r="J10" s="172"/>
      <c r="K10" s="172"/>
      <c r="L10" s="172"/>
      <c r="M10" s="172"/>
      <c r="N10" s="172"/>
      <c r="O10" s="172"/>
      <c r="P10" s="186"/>
      <c r="R10" s="180"/>
      <c r="S10" s="180"/>
      <c r="T10" s="180"/>
      <c r="U10" s="180"/>
      <c r="V10" s="180"/>
      <c r="W10" s="180"/>
      <c r="X10" s="180"/>
      <c r="Y10" s="180"/>
    </row>
    <row r="11" spans="1:25" s="176" customFormat="1" ht="23.1" customHeight="1">
      <c r="A11" s="295">
        <v>20106</v>
      </c>
      <c r="B11" s="296" t="str">
        <f>VLOOKUP(A11,Sheet1!A1:B1830,2,0)</f>
        <v>财政事务</v>
      </c>
      <c r="C11" s="297">
        <f t="shared" si="5"/>
        <v>702</v>
      </c>
      <c r="D11" s="297">
        <f t="shared" ref="D11:G11" si="9">D12+D13+D14</f>
        <v>32</v>
      </c>
      <c r="E11" s="297">
        <f t="shared" si="9"/>
        <v>0</v>
      </c>
      <c r="F11" s="297">
        <f t="shared" si="9"/>
        <v>32</v>
      </c>
      <c r="G11" s="297">
        <f t="shared" si="9"/>
        <v>0</v>
      </c>
      <c r="H11" s="297">
        <f t="shared" si="3"/>
        <v>670</v>
      </c>
      <c r="I11" s="297">
        <f t="shared" ref="I11" si="10">I12+I13+I14</f>
        <v>670</v>
      </c>
      <c r="J11" s="172"/>
      <c r="K11" s="172"/>
      <c r="L11" s="172"/>
      <c r="M11" s="172"/>
      <c r="N11" s="172"/>
      <c r="O11" s="172"/>
      <c r="P11" s="186"/>
      <c r="R11" s="180"/>
      <c r="S11" s="180"/>
      <c r="T11" s="180"/>
      <c r="U11" s="180"/>
      <c r="V11" s="180"/>
      <c r="W11" s="180"/>
      <c r="X11" s="180"/>
      <c r="Y11" s="180"/>
    </row>
    <row r="12" spans="1:25" s="176" customFormat="1" ht="23.1" customHeight="1">
      <c r="A12" s="294">
        <v>2010601</v>
      </c>
      <c r="B12" s="189" t="str">
        <f>VLOOKUP(A12,Sheet1!A2:B1831,2,0)</f>
        <v>行政运行</v>
      </c>
      <c r="C12" s="298">
        <f t="shared" si="5"/>
        <v>32</v>
      </c>
      <c r="D12" s="174">
        <f t="shared" si="8"/>
        <v>32</v>
      </c>
      <c r="E12" s="173"/>
      <c r="F12" s="174">
        <v>32</v>
      </c>
      <c r="G12" s="172"/>
      <c r="H12" s="297">
        <f t="shared" si="3"/>
        <v>0</v>
      </c>
      <c r="I12" s="173"/>
      <c r="J12" s="172"/>
      <c r="K12" s="172"/>
      <c r="L12" s="172"/>
      <c r="M12" s="172"/>
      <c r="N12" s="172"/>
      <c r="O12" s="172"/>
      <c r="P12" s="186"/>
      <c r="R12" s="180"/>
      <c r="S12" s="180"/>
      <c r="T12" s="180"/>
      <c r="U12" s="180"/>
      <c r="V12" s="180"/>
      <c r="W12" s="180"/>
      <c r="X12" s="180"/>
      <c r="Y12" s="180"/>
    </row>
    <row r="13" spans="1:25" s="176" customFormat="1" ht="23.1" customHeight="1">
      <c r="A13" s="294">
        <v>2010608</v>
      </c>
      <c r="B13" s="189" t="str">
        <f>VLOOKUP(A13,Sheet1!A3:B1832,2,0)</f>
        <v>财政委托业务支出</v>
      </c>
      <c r="C13" s="298">
        <f t="shared" si="5"/>
        <v>300</v>
      </c>
      <c r="D13" s="174">
        <f t="shared" si="8"/>
        <v>0</v>
      </c>
      <c r="E13" s="173"/>
      <c r="F13" s="174"/>
      <c r="G13" s="172"/>
      <c r="H13" s="298">
        <f t="shared" si="3"/>
        <v>300</v>
      </c>
      <c r="I13" s="173">
        <v>300</v>
      </c>
      <c r="J13" s="172"/>
      <c r="K13" s="172"/>
      <c r="L13" s="172"/>
      <c r="M13" s="172"/>
      <c r="N13" s="172"/>
      <c r="O13" s="172"/>
      <c r="P13" s="186"/>
      <c r="R13" s="180"/>
      <c r="S13" s="180"/>
      <c r="T13" s="180"/>
      <c r="U13" s="180"/>
      <c r="V13" s="180"/>
      <c r="W13" s="180"/>
      <c r="X13" s="180"/>
      <c r="Y13" s="180"/>
    </row>
    <row r="14" spans="1:25" s="176" customFormat="1" ht="23.1" customHeight="1">
      <c r="A14" s="294">
        <v>2010699</v>
      </c>
      <c r="B14" s="189" t="str">
        <f>VLOOKUP(A14,Sheet1!A4:B1833,2,0)</f>
        <v>其他财政事务支出</v>
      </c>
      <c r="C14" s="298">
        <f t="shared" si="5"/>
        <v>370</v>
      </c>
      <c r="D14" s="174">
        <f t="shared" si="8"/>
        <v>0</v>
      </c>
      <c r="E14" s="173"/>
      <c r="F14" s="174"/>
      <c r="G14" s="172"/>
      <c r="H14" s="298">
        <f t="shared" si="3"/>
        <v>370</v>
      </c>
      <c r="I14" s="173">
        <v>370</v>
      </c>
      <c r="J14" s="172"/>
      <c r="K14" s="172"/>
      <c r="L14" s="172"/>
      <c r="M14" s="172"/>
      <c r="N14" s="172"/>
      <c r="O14" s="172"/>
      <c r="P14" s="186"/>
      <c r="R14" s="180"/>
      <c r="S14" s="180"/>
      <c r="T14" s="180"/>
      <c r="U14" s="180"/>
      <c r="V14" s="180"/>
      <c r="W14" s="180"/>
      <c r="X14" s="180"/>
      <c r="Y14" s="180"/>
    </row>
    <row r="15" spans="1:25" s="176" customFormat="1" ht="23.1" customHeight="1">
      <c r="A15" s="295">
        <v>20111</v>
      </c>
      <c r="B15" s="296" t="str">
        <f>VLOOKUP(A15,Sheet1!A5:B1834,2,0)</f>
        <v>纪检监察事务</v>
      </c>
      <c r="C15" s="297">
        <f t="shared" si="5"/>
        <v>34</v>
      </c>
      <c r="D15" s="297">
        <f t="shared" ref="D15:G15" si="11">D16+D17</f>
        <v>10</v>
      </c>
      <c r="E15" s="297">
        <f t="shared" si="11"/>
        <v>0</v>
      </c>
      <c r="F15" s="297">
        <f t="shared" si="11"/>
        <v>10</v>
      </c>
      <c r="G15" s="297">
        <f t="shared" si="11"/>
        <v>0</v>
      </c>
      <c r="H15" s="297">
        <f t="shared" si="3"/>
        <v>24</v>
      </c>
      <c r="I15" s="297">
        <f t="shared" ref="I15" si="12">I16+I17</f>
        <v>24</v>
      </c>
      <c r="J15" s="172"/>
      <c r="K15" s="172"/>
      <c r="L15" s="172"/>
      <c r="M15" s="172"/>
      <c r="N15" s="172"/>
      <c r="O15" s="172"/>
      <c r="P15" s="186"/>
      <c r="R15" s="180"/>
      <c r="S15" s="180"/>
      <c r="T15" s="180"/>
      <c r="U15" s="180"/>
      <c r="V15" s="180"/>
      <c r="W15" s="180"/>
      <c r="X15" s="180"/>
      <c r="Y15" s="180"/>
    </row>
    <row r="16" spans="1:25" s="176" customFormat="1" ht="23.1" customHeight="1">
      <c r="A16" s="294">
        <v>2011101</v>
      </c>
      <c r="B16" s="189" t="str">
        <f>VLOOKUP(A16,Sheet1!A6:B1835,2,0)</f>
        <v>行政运行</v>
      </c>
      <c r="C16" s="298">
        <f t="shared" si="5"/>
        <v>10</v>
      </c>
      <c r="D16" s="174">
        <f t="shared" si="8"/>
        <v>10</v>
      </c>
      <c r="E16" s="173"/>
      <c r="F16" s="174">
        <v>10</v>
      </c>
      <c r="G16" s="172"/>
      <c r="H16" s="297">
        <f t="shared" si="3"/>
        <v>0</v>
      </c>
      <c r="I16" s="173"/>
      <c r="J16" s="172"/>
      <c r="K16" s="172"/>
      <c r="L16" s="172"/>
      <c r="M16" s="172"/>
      <c r="N16" s="172"/>
      <c r="O16" s="172"/>
      <c r="P16" s="186"/>
      <c r="R16" s="180"/>
      <c r="S16" s="180"/>
      <c r="T16" s="180"/>
      <c r="U16" s="180"/>
      <c r="V16" s="180"/>
      <c r="W16" s="180"/>
      <c r="X16" s="180"/>
      <c r="Y16" s="180"/>
    </row>
    <row r="17" spans="1:25" s="176" customFormat="1" ht="23.1" customHeight="1">
      <c r="A17" s="294">
        <v>2011102</v>
      </c>
      <c r="B17" s="189" t="str">
        <f>VLOOKUP(A17,Sheet1!A7:B1836,2,0)</f>
        <v>一般行政管理事务</v>
      </c>
      <c r="C17" s="298">
        <f t="shared" si="5"/>
        <v>24</v>
      </c>
      <c r="D17" s="174">
        <f t="shared" si="8"/>
        <v>0</v>
      </c>
      <c r="E17" s="173"/>
      <c r="F17" s="174"/>
      <c r="G17" s="172"/>
      <c r="H17" s="298">
        <f t="shared" si="3"/>
        <v>24</v>
      </c>
      <c r="I17" s="173">
        <v>24</v>
      </c>
      <c r="J17" s="172"/>
      <c r="K17" s="172"/>
      <c r="L17" s="172"/>
      <c r="M17" s="172"/>
      <c r="N17" s="172"/>
      <c r="O17" s="172"/>
      <c r="P17" s="186"/>
      <c r="R17" s="180"/>
      <c r="S17" s="180"/>
      <c r="T17" s="180"/>
      <c r="U17" s="180"/>
      <c r="V17" s="180"/>
      <c r="W17" s="180"/>
      <c r="X17" s="180"/>
      <c r="Y17" s="180"/>
    </row>
    <row r="18" spans="1:25" s="176" customFormat="1" ht="23.1" customHeight="1">
      <c r="A18" s="295">
        <v>20113</v>
      </c>
      <c r="B18" s="296" t="str">
        <f>VLOOKUP(A18,Sheet1!A8:B1837,2,0)</f>
        <v>商贸事务</v>
      </c>
      <c r="C18" s="297">
        <f t="shared" si="5"/>
        <v>486</v>
      </c>
      <c r="D18" s="297">
        <f t="shared" ref="D18:G18" si="13">D19+D20</f>
        <v>36</v>
      </c>
      <c r="E18" s="297">
        <f t="shared" si="13"/>
        <v>0</v>
      </c>
      <c r="F18" s="297">
        <f t="shared" si="13"/>
        <v>36</v>
      </c>
      <c r="G18" s="297">
        <f t="shared" si="13"/>
        <v>0</v>
      </c>
      <c r="H18" s="297">
        <f t="shared" si="3"/>
        <v>450</v>
      </c>
      <c r="I18" s="297">
        <f t="shared" ref="I18" si="14">I19+I20</f>
        <v>450</v>
      </c>
      <c r="J18" s="172"/>
      <c r="K18" s="172"/>
      <c r="L18" s="172"/>
      <c r="M18" s="172"/>
      <c r="N18" s="172"/>
      <c r="O18" s="172"/>
      <c r="P18" s="186"/>
      <c r="R18" s="180"/>
      <c r="S18" s="180"/>
      <c r="T18" s="180"/>
      <c r="U18" s="180"/>
      <c r="V18" s="180"/>
      <c r="W18" s="180"/>
      <c r="X18" s="180"/>
      <c r="Y18" s="180"/>
    </row>
    <row r="19" spans="1:25" s="176" customFormat="1" ht="23.1" customHeight="1">
      <c r="A19" s="294">
        <v>2011301</v>
      </c>
      <c r="B19" s="189" t="str">
        <f>VLOOKUP(A19,Sheet1!A9:B1838,2,0)</f>
        <v>行政运行</v>
      </c>
      <c r="C19" s="298">
        <f t="shared" si="5"/>
        <v>36</v>
      </c>
      <c r="D19" s="174">
        <f t="shared" si="8"/>
        <v>36</v>
      </c>
      <c r="E19" s="173"/>
      <c r="F19" s="174">
        <v>36</v>
      </c>
      <c r="G19" s="172"/>
      <c r="H19" s="297">
        <f t="shared" si="3"/>
        <v>0</v>
      </c>
      <c r="I19" s="173"/>
      <c r="J19" s="172"/>
      <c r="K19" s="172"/>
      <c r="L19" s="172"/>
      <c r="M19" s="172"/>
      <c r="N19" s="172"/>
      <c r="O19" s="172"/>
      <c r="P19" s="186"/>
      <c r="R19" s="180"/>
      <c r="S19" s="180"/>
      <c r="T19" s="180"/>
      <c r="U19" s="180"/>
      <c r="V19" s="180"/>
      <c r="W19" s="180"/>
      <c r="X19" s="180"/>
      <c r="Y19" s="180"/>
    </row>
    <row r="20" spans="1:25" s="176" customFormat="1" ht="23.1" customHeight="1">
      <c r="A20" s="294">
        <v>2011308</v>
      </c>
      <c r="B20" s="189" t="str">
        <f>VLOOKUP(A20,Sheet1!A10:B1839,2,0)</f>
        <v>招商引资</v>
      </c>
      <c r="C20" s="298">
        <f t="shared" si="5"/>
        <v>450</v>
      </c>
      <c r="D20" s="174">
        <f t="shared" si="8"/>
        <v>0</v>
      </c>
      <c r="E20" s="173"/>
      <c r="F20" s="174"/>
      <c r="G20" s="172"/>
      <c r="H20" s="298">
        <f t="shared" si="3"/>
        <v>450</v>
      </c>
      <c r="I20" s="173">
        <v>450</v>
      </c>
      <c r="J20" s="172"/>
      <c r="K20" s="172"/>
      <c r="L20" s="172"/>
      <c r="M20" s="172"/>
      <c r="N20" s="172"/>
      <c r="O20" s="172"/>
      <c r="P20" s="186"/>
      <c r="R20" s="180"/>
      <c r="S20" s="180"/>
      <c r="T20" s="180"/>
      <c r="U20" s="180"/>
      <c r="V20" s="180"/>
      <c r="W20" s="180"/>
      <c r="X20" s="180"/>
      <c r="Y20" s="180"/>
    </row>
    <row r="21" spans="1:25" s="176" customFormat="1" ht="23.1" customHeight="1">
      <c r="A21" s="295">
        <v>20129</v>
      </c>
      <c r="B21" s="296" t="str">
        <f>VLOOKUP(A21,Sheet1!A11:B1840,2,0)</f>
        <v>群众团体事务</v>
      </c>
      <c r="C21" s="297">
        <f t="shared" si="5"/>
        <v>57.73</v>
      </c>
      <c r="D21" s="297">
        <f t="shared" ref="D21:G21" si="15">D22+D23</f>
        <v>57.73</v>
      </c>
      <c r="E21" s="297">
        <f t="shared" si="15"/>
        <v>0</v>
      </c>
      <c r="F21" s="297">
        <f t="shared" si="15"/>
        <v>57.73</v>
      </c>
      <c r="G21" s="297">
        <f t="shared" si="15"/>
        <v>0</v>
      </c>
      <c r="H21" s="297">
        <f t="shared" si="3"/>
        <v>0</v>
      </c>
      <c r="I21" s="297">
        <f t="shared" ref="I21" si="16">I22+I23</f>
        <v>0</v>
      </c>
      <c r="J21" s="172"/>
      <c r="K21" s="172"/>
      <c r="L21" s="172"/>
      <c r="M21" s="172"/>
      <c r="N21" s="172"/>
      <c r="O21" s="172"/>
      <c r="P21" s="186"/>
      <c r="R21" s="180"/>
      <c r="S21" s="180"/>
      <c r="T21" s="180"/>
      <c r="U21" s="180"/>
      <c r="V21" s="180"/>
      <c r="W21" s="180"/>
      <c r="X21" s="180"/>
      <c r="Y21" s="180"/>
    </row>
    <row r="22" spans="1:25" s="176" customFormat="1" ht="23.1" customHeight="1">
      <c r="A22" s="294">
        <v>2012906</v>
      </c>
      <c r="B22" s="189" t="str">
        <f>VLOOKUP(A22,Sheet1!A12:B1841,2,0)</f>
        <v>工会事务</v>
      </c>
      <c r="C22" s="298">
        <f t="shared" si="5"/>
        <v>51.73</v>
      </c>
      <c r="D22" s="174">
        <f t="shared" si="8"/>
        <v>51.73</v>
      </c>
      <c r="E22" s="173"/>
      <c r="F22" s="174">
        <v>51.73</v>
      </c>
      <c r="G22" s="172"/>
      <c r="H22" s="297">
        <f t="shared" si="3"/>
        <v>0</v>
      </c>
      <c r="I22" s="173"/>
      <c r="J22" s="172"/>
      <c r="K22" s="172"/>
      <c r="L22" s="172"/>
      <c r="M22" s="172"/>
      <c r="N22" s="172"/>
      <c r="O22" s="172"/>
      <c r="P22" s="186"/>
      <c r="R22" s="180"/>
      <c r="S22" s="180"/>
      <c r="T22" s="180"/>
      <c r="U22" s="180"/>
      <c r="V22" s="180"/>
      <c r="W22" s="180"/>
      <c r="X22" s="180"/>
      <c r="Y22" s="180"/>
    </row>
    <row r="23" spans="1:25" s="176" customFormat="1" ht="23.1" customHeight="1">
      <c r="A23" s="294">
        <v>2012950</v>
      </c>
      <c r="B23" s="189" t="str">
        <f>VLOOKUP(A23,Sheet1!A13:B1842,2,0)</f>
        <v>事业运行</v>
      </c>
      <c r="C23" s="298">
        <f t="shared" si="5"/>
        <v>6</v>
      </c>
      <c r="D23" s="174">
        <f t="shared" si="8"/>
        <v>6</v>
      </c>
      <c r="E23" s="173"/>
      <c r="F23" s="174">
        <v>6</v>
      </c>
      <c r="G23" s="172"/>
      <c r="H23" s="297">
        <f t="shared" si="3"/>
        <v>0</v>
      </c>
      <c r="I23" s="173"/>
      <c r="J23" s="172"/>
      <c r="K23" s="172"/>
      <c r="L23" s="172"/>
      <c r="M23" s="172"/>
      <c r="N23" s="172"/>
      <c r="O23" s="172"/>
      <c r="P23" s="186"/>
      <c r="R23" s="180"/>
      <c r="S23" s="180"/>
      <c r="T23" s="180"/>
      <c r="U23" s="180"/>
      <c r="V23" s="180"/>
      <c r="W23" s="180"/>
      <c r="X23" s="180"/>
      <c r="Y23" s="180"/>
    </row>
    <row r="24" spans="1:25" s="176" customFormat="1" ht="23.1" customHeight="1">
      <c r="A24" s="295">
        <v>20132</v>
      </c>
      <c r="B24" s="296" t="str">
        <f>VLOOKUP(A24,Sheet1!A14:B1843,2,0)</f>
        <v>组织事务</v>
      </c>
      <c r="C24" s="297">
        <f t="shared" si="5"/>
        <v>318.86</v>
      </c>
      <c r="D24" s="297">
        <f t="shared" ref="D24:G24" si="17">D25+D26</f>
        <v>59.93</v>
      </c>
      <c r="E24" s="297">
        <f t="shared" si="17"/>
        <v>0</v>
      </c>
      <c r="F24" s="297">
        <f t="shared" si="17"/>
        <v>59.93</v>
      </c>
      <c r="G24" s="297">
        <f t="shared" si="17"/>
        <v>0</v>
      </c>
      <c r="H24" s="297">
        <f t="shared" si="3"/>
        <v>258.93</v>
      </c>
      <c r="I24" s="297">
        <f t="shared" ref="I24" si="18">I25+I26</f>
        <v>258.93</v>
      </c>
      <c r="J24" s="172"/>
      <c r="K24" s="172"/>
      <c r="L24" s="172"/>
      <c r="M24" s="172"/>
      <c r="N24" s="172"/>
      <c r="O24" s="172"/>
      <c r="P24" s="186"/>
      <c r="R24" s="180"/>
      <c r="S24" s="180"/>
      <c r="T24" s="180"/>
      <c r="U24" s="180"/>
      <c r="V24" s="180"/>
      <c r="W24" s="180"/>
      <c r="X24" s="180"/>
      <c r="Y24" s="180"/>
    </row>
    <row r="25" spans="1:25" s="176" customFormat="1" ht="23.1" customHeight="1">
      <c r="A25" s="294">
        <v>2013201</v>
      </c>
      <c r="B25" s="189" t="str">
        <f>VLOOKUP(A25,Sheet1!A15:B1844,2,0)</f>
        <v>行政运行</v>
      </c>
      <c r="C25" s="298">
        <f t="shared" si="5"/>
        <v>8</v>
      </c>
      <c r="D25" s="174">
        <f t="shared" si="8"/>
        <v>8</v>
      </c>
      <c r="E25" s="173"/>
      <c r="F25" s="174">
        <v>8</v>
      </c>
      <c r="G25" s="172"/>
      <c r="H25" s="297">
        <f t="shared" si="3"/>
        <v>0</v>
      </c>
      <c r="I25" s="173"/>
      <c r="J25" s="172"/>
      <c r="K25" s="172"/>
      <c r="L25" s="172"/>
      <c r="M25" s="172"/>
      <c r="N25" s="172"/>
      <c r="O25" s="172"/>
      <c r="P25" s="186"/>
      <c r="R25" s="180"/>
      <c r="S25" s="180"/>
      <c r="T25" s="180"/>
      <c r="U25" s="180"/>
      <c r="V25" s="180"/>
      <c r="W25" s="180"/>
      <c r="X25" s="180"/>
      <c r="Y25" s="180"/>
    </row>
    <row r="26" spans="1:25" s="176" customFormat="1" ht="23.1" customHeight="1">
      <c r="A26" s="294">
        <v>2013299</v>
      </c>
      <c r="B26" s="189" t="str">
        <f>VLOOKUP(A26,Sheet1!A16:B1845,2,0)</f>
        <v>其他组织事务支出</v>
      </c>
      <c r="C26" s="298">
        <f t="shared" si="5"/>
        <v>310.86</v>
      </c>
      <c r="D26" s="174">
        <f t="shared" si="8"/>
        <v>51.93</v>
      </c>
      <c r="E26" s="173"/>
      <c r="F26" s="174">
        <v>51.93</v>
      </c>
      <c r="G26" s="172"/>
      <c r="H26" s="298">
        <f t="shared" si="3"/>
        <v>258.93</v>
      </c>
      <c r="I26" s="173">
        <f>79.62+179.31</f>
        <v>258.93</v>
      </c>
      <c r="J26" s="172"/>
      <c r="K26" s="172"/>
      <c r="L26" s="172"/>
      <c r="M26" s="172"/>
      <c r="N26" s="172"/>
      <c r="O26" s="172"/>
      <c r="P26" s="186"/>
      <c r="R26" s="180"/>
      <c r="S26" s="180"/>
      <c r="T26" s="180"/>
      <c r="U26" s="180"/>
      <c r="V26" s="180"/>
      <c r="W26" s="180"/>
      <c r="X26" s="180"/>
      <c r="Y26" s="180"/>
    </row>
    <row r="27" spans="1:25" s="176" customFormat="1" ht="23.1" customHeight="1">
      <c r="A27" s="295">
        <v>20133</v>
      </c>
      <c r="B27" s="296" t="str">
        <f>VLOOKUP(A27,Sheet1!A17:B1846,2,0)</f>
        <v>宣传事务</v>
      </c>
      <c r="C27" s="297">
        <f t="shared" si="5"/>
        <v>338</v>
      </c>
      <c r="D27" s="297">
        <f t="shared" ref="D27:G27" si="19">D28+D29</f>
        <v>8</v>
      </c>
      <c r="E27" s="297">
        <f t="shared" si="19"/>
        <v>0</v>
      </c>
      <c r="F27" s="297">
        <f t="shared" si="19"/>
        <v>8</v>
      </c>
      <c r="G27" s="297">
        <f t="shared" si="19"/>
        <v>0</v>
      </c>
      <c r="H27" s="297">
        <f t="shared" si="3"/>
        <v>330</v>
      </c>
      <c r="I27" s="297">
        <f t="shared" ref="I27" si="20">I28+I29</f>
        <v>330</v>
      </c>
      <c r="J27" s="172"/>
      <c r="K27" s="172"/>
      <c r="L27" s="172"/>
      <c r="M27" s="172"/>
      <c r="N27" s="172"/>
      <c r="O27" s="172"/>
      <c r="P27" s="186"/>
      <c r="R27" s="180"/>
      <c r="S27" s="180"/>
      <c r="T27" s="180"/>
      <c r="U27" s="180"/>
      <c r="V27" s="180"/>
      <c r="W27" s="180"/>
      <c r="X27" s="180"/>
      <c r="Y27" s="180"/>
    </row>
    <row r="28" spans="1:25" s="176" customFormat="1" ht="23.1" customHeight="1">
      <c r="A28" s="294">
        <v>2013350</v>
      </c>
      <c r="B28" s="189" t="str">
        <f>VLOOKUP(A28,Sheet1!A18:B1847,2,0)</f>
        <v>事业运行</v>
      </c>
      <c r="C28" s="298">
        <f t="shared" si="5"/>
        <v>8</v>
      </c>
      <c r="D28" s="174">
        <f t="shared" si="8"/>
        <v>8</v>
      </c>
      <c r="E28" s="173"/>
      <c r="F28" s="174">
        <v>8</v>
      </c>
      <c r="G28" s="172"/>
      <c r="H28" s="297">
        <f t="shared" si="3"/>
        <v>0</v>
      </c>
      <c r="I28" s="173"/>
      <c r="J28" s="172"/>
      <c r="K28" s="172"/>
      <c r="L28" s="172"/>
      <c r="M28" s="172"/>
      <c r="N28" s="172"/>
      <c r="O28" s="172"/>
      <c r="P28" s="186"/>
      <c r="R28" s="180"/>
      <c r="S28" s="180"/>
      <c r="T28" s="180"/>
      <c r="U28" s="180"/>
      <c r="V28" s="180"/>
      <c r="W28" s="180"/>
      <c r="X28" s="180"/>
      <c r="Y28" s="180"/>
    </row>
    <row r="29" spans="1:25" s="176" customFormat="1" ht="23.1" customHeight="1">
      <c r="A29" s="294">
        <v>2013399</v>
      </c>
      <c r="B29" s="189" t="str">
        <f>VLOOKUP(A29,Sheet1!A19:B1848,2,0)</f>
        <v>其他宣传事务支出</v>
      </c>
      <c r="C29" s="298">
        <f t="shared" si="5"/>
        <v>330</v>
      </c>
      <c r="D29" s="174"/>
      <c r="E29" s="173"/>
      <c r="F29" s="174"/>
      <c r="G29" s="172"/>
      <c r="H29" s="298">
        <f t="shared" si="3"/>
        <v>330</v>
      </c>
      <c r="I29" s="173">
        <v>330</v>
      </c>
      <c r="J29" s="172"/>
      <c r="K29" s="172"/>
      <c r="L29" s="172"/>
      <c r="M29" s="172"/>
      <c r="N29" s="172"/>
      <c r="O29" s="172"/>
      <c r="P29" s="186"/>
      <c r="R29" s="180"/>
      <c r="S29" s="180"/>
      <c r="T29" s="180"/>
      <c r="U29" s="180"/>
      <c r="V29" s="180"/>
      <c r="W29" s="180"/>
      <c r="X29" s="180"/>
      <c r="Y29" s="180"/>
    </row>
    <row r="30" spans="1:25" s="176" customFormat="1" ht="23.1" customHeight="1">
      <c r="A30" s="295">
        <v>204</v>
      </c>
      <c r="B30" s="296" t="str">
        <f>VLOOKUP(A30,Sheet1!A20:B1849,2,0)</f>
        <v>公共安全支出</v>
      </c>
      <c r="C30" s="297">
        <f t="shared" si="5"/>
        <v>1758.66</v>
      </c>
      <c r="D30" s="297">
        <f t="shared" ref="D30:G30" si="21">D31</f>
        <v>1158.6600000000001</v>
      </c>
      <c r="E30" s="297">
        <f t="shared" si="21"/>
        <v>952.88</v>
      </c>
      <c r="F30" s="297">
        <f t="shared" si="21"/>
        <v>205.78</v>
      </c>
      <c r="G30" s="297">
        <f t="shared" si="21"/>
        <v>0</v>
      </c>
      <c r="H30" s="297">
        <f t="shared" si="3"/>
        <v>600</v>
      </c>
      <c r="I30" s="297">
        <f t="shared" ref="I30" si="22">I31</f>
        <v>600</v>
      </c>
      <c r="J30" s="172"/>
      <c r="K30" s="172"/>
      <c r="L30" s="172"/>
      <c r="M30" s="172"/>
      <c r="N30" s="172"/>
      <c r="O30" s="172"/>
      <c r="P30" s="186"/>
      <c r="R30" s="180"/>
      <c r="S30" s="180"/>
      <c r="T30" s="180"/>
      <c r="U30" s="180"/>
      <c r="V30" s="180"/>
      <c r="W30" s="180"/>
      <c r="X30" s="180"/>
      <c r="Y30" s="180"/>
    </row>
    <row r="31" spans="1:25" s="176" customFormat="1" ht="23.1" customHeight="1">
      <c r="A31" s="295">
        <v>20402</v>
      </c>
      <c r="B31" s="296" t="str">
        <f>VLOOKUP(A31,Sheet1!A21:B1850,2,0)</f>
        <v>公安</v>
      </c>
      <c r="C31" s="297">
        <f t="shared" si="5"/>
        <v>1758.66</v>
      </c>
      <c r="D31" s="297">
        <f t="shared" ref="D31:G31" si="23">D32+D33+D34</f>
        <v>1158.6600000000001</v>
      </c>
      <c r="E31" s="297">
        <f t="shared" si="23"/>
        <v>952.88</v>
      </c>
      <c r="F31" s="297">
        <f t="shared" si="23"/>
        <v>205.78</v>
      </c>
      <c r="G31" s="297">
        <f t="shared" si="23"/>
        <v>0</v>
      </c>
      <c r="H31" s="297">
        <f t="shared" si="3"/>
        <v>600</v>
      </c>
      <c r="I31" s="297">
        <f t="shared" ref="I31" si="24">I32+I33+I34</f>
        <v>600</v>
      </c>
      <c r="J31" s="172"/>
      <c r="K31" s="172"/>
      <c r="L31" s="172"/>
      <c r="M31" s="172"/>
      <c r="N31" s="172"/>
      <c r="O31" s="172"/>
      <c r="P31" s="186"/>
      <c r="R31" s="180"/>
      <c r="S31" s="180"/>
      <c r="T31" s="180"/>
      <c r="U31" s="180"/>
      <c r="V31" s="180"/>
      <c r="W31" s="180"/>
      <c r="X31" s="180"/>
      <c r="Y31" s="180"/>
    </row>
    <row r="32" spans="1:25" s="176" customFormat="1" ht="23.1" customHeight="1">
      <c r="A32" s="294">
        <v>2040201</v>
      </c>
      <c r="B32" s="189" t="str">
        <f>VLOOKUP(A32,Sheet1!A22:B1851,2,0)</f>
        <v>行政运行</v>
      </c>
      <c r="C32" s="298">
        <f t="shared" si="5"/>
        <v>1158.6600000000001</v>
      </c>
      <c r="D32" s="174">
        <f>E32+F32+G32</f>
        <v>1158.6600000000001</v>
      </c>
      <c r="E32" s="173">
        <v>952.88</v>
      </c>
      <c r="F32" s="174">
        <v>205.78</v>
      </c>
      <c r="G32" s="172"/>
      <c r="H32" s="297">
        <f t="shared" si="3"/>
        <v>0</v>
      </c>
      <c r="I32" s="173"/>
      <c r="J32" s="172"/>
      <c r="K32" s="172"/>
      <c r="L32" s="172"/>
      <c r="M32" s="172"/>
      <c r="N32" s="172"/>
      <c r="O32" s="172"/>
      <c r="P32" s="186"/>
      <c r="R32" s="180"/>
      <c r="S32" s="180"/>
      <c r="T32" s="180"/>
      <c r="U32" s="180"/>
      <c r="V32" s="180"/>
      <c r="W32" s="180"/>
      <c r="X32" s="180"/>
      <c r="Y32" s="180"/>
    </row>
    <row r="33" spans="1:25" s="176" customFormat="1" ht="23.1" customHeight="1">
      <c r="A33" s="294">
        <v>2040220</v>
      </c>
      <c r="B33" s="189" t="str">
        <f>VLOOKUP(A33,Sheet1!A23:B1852,2,0)</f>
        <v>执法办案</v>
      </c>
      <c r="C33" s="298">
        <f t="shared" si="5"/>
        <v>300</v>
      </c>
      <c r="D33" s="174">
        <f t="shared" ref="D33:D67" si="25">E33+F33+G33</f>
        <v>0</v>
      </c>
      <c r="E33" s="173"/>
      <c r="F33" s="174"/>
      <c r="G33" s="172"/>
      <c r="H33" s="298">
        <f t="shared" si="3"/>
        <v>300</v>
      </c>
      <c r="I33" s="173">
        <v>300</v>
      </c>
      <c r="J33" s="172"/>
      <c r="K33" s="172"/>
      <c r="L33" s="172"/>
      <c r="M33" s="172"/>
      <c r="N33" s="172"/>
      <c r="O33" s="172"/>
      <c r="P33" s="186"/>
      <c r="R33" s="180"/>
      <c r="S33" s="180"/>
      <c r="T33" s="180"/>
      <c r="U33" s="180"/>
      <c r="V33" s="180"/>
      <c r="W33" s="180"/>
      <c r="X33" s="180"/>
      <c r="Y33" s="180"/>
    </row>
    <row r="34" spans="1:25" s="176" customFormat="1" ht="23.1" customHeight="1">
      <c r="A34" s="294">
        <v>2040299</v>
      </c>
      <c r="B34" s="189" t="str">
        <f>VLOOKUP(A34,Sheet1!A24:B1853,2,0)</f>
        <v>其他公安支出</v>
      </c>
      <c r="C34" s="298">
        <f t="shared" si="5"/>
        <v>300</v>
      </c>
      <c r="D34" s="174">
        <f t="shared" si="25"/>
        <v>0</v>
      </c>
      <c r="E34" s="173"/>
      <c r="F34" s="173"/>
      <c r="G34" s="173"/>
      <c r="H34" s="298">
        <f t="shared" si="3"/>
        <v>300</v>
      </c>
      <c r="I34" s="173">
        <v>300</v>
      </c>
      <c r="J34" s="172"/>
      <c r="K34" s="172"/>
      <c r="L34" s="172"/>
      <c r="M34" s="172"/>
      <c r="N34" s="172"/>
      <c r="O34" s="172"/>
      <c r="P34" s="186"/>
      <c r="R34" s="180"/>
      <c r="S34" s="180"/>
      <c r="T34" s="180"/>
      <c r="U34" s="180"/>
      <c r="V34" s="180"/>
      <c r="W34" s="180"/>
      <c r="X34" s="180"/>
      <c r="Y34" s="180"/>
    </row>
    <row r="35" spans="1:25" s="176" customFormat="1" ht="23.1" customHeight="1">
      <c r="A35" s="295">
        <v>206</v>
      </c>
      <c r="B35" s="296" t="str">
        <f>VLOOKUP(A35,Sheet1!A25:B1854,2,0)</f>
        <v>科学技术支出</v>
      </c>
      <c r="C35" s="297">
        <f t="shared" si="5"/>
        <v>887.17</v>
      </c>
      <c r="D35" s="297">
        <f t="shared" ref="D35:G35" si="26">D36</f>
        <v>24</v>
      </c>
      <c r="E35" s="297">
        <f t="shared" si="26"/>
        <v>0</v>
      </c>
      <c r="F35" s="297">
        <f t="shared" si="26"/>
        <v>24</v>
      </c>
      <c r="G35" s="297">
        <f t="shared" si="26"/>
        <v>0</v>
      </c>
      <c r="H35" s="297">
        <f t="shared" si="3"/>
        <v>863.17</v>
      </c>
      <c r="I35" s="297">
        <f t="shared" ref="I35" si="27">I36</f>
        <v>863.17</v>
      </c>
      <c r="J35" s="172"/>
      <c r="K35" s="172"/>
      <c r="L35" s="172"/>
      <c r="M35" s="172"/>
      <c r="N35" s="172"/>
      <c r="O35" s="172"/>
      <c r="P35" s="186"/>
      <c r="R35" s="180"/>
      <c r="S35" s="180"/>
      <c r="T35" s="180"/>
      <c r="U35" s="180"/>
      <c r="V35" s="180"/>
      <c r="W35" s="180"/>
      <c r="X35" s="180"/>
      <c r="Y35" s="180"/>
    </row>
    <row r="36" spans="1:25" s="176" customFormat="1" ht="23.1" customHeight="1">
      <c r="A36" s="295">
        <v>20601</v>
      </c>
      <c r="B36" s="296" t="str">
        <f>VLOOKUP(A36,Sheet1!A26:B1855,2,0)</f>
        <v>科学技术管理事务</v>
      </c>
      <c r="C36" s="297">
        <f t="shared" si="5"/>
        <v>887.17</v>
      </c>
      <c r="D36" s="297">
        <f t="shared" ref="D36:G36" si="28">D37+D38</f>
        <v>24</v>
      </c>
      <c r="E36" s="297">
        <f t="shared" si="28"/>
        <v>0</v>
      </c>
      <c r="F36" s="297">
        <f t="shared" si="28"/>
        <v>24</v>
      </c>
      <c r="G36" s="297">
        <f t="shared" si="28"/>
        <v>0</v>
      </c>
      <c r="H36" s="297">
        <f t="shared" si="3"/>
        <v>863.17</v>
      </c>
      <c r="I36" s="297">
        <f t="shared" ref="I36" si="29">I37+I38</f>
        <v>863.17</v>
      </c>
      <c r="J36" s="172"/>
      <c r="K36" s="172"/>
      <c r="L36" s="172"/>
      <c r="M36" s="172"/>
      <c r="N36" s="172"/>
      <c r="O36" s="172"/>
      <c r="P36" s="186"/>
      <c r="R36" s="180"/>
      <c r="S36" s="180"/>
      <c r="T36" s="180"/>
      <c r="U36" s="180"/>
      <c r="V36" s="180"/>
      <c r="W36" s="180"/>
      <c r="X36" s="180"/>
      <c r="Y36" s="180"/>
    </row>
    <row r="37" spans="1:25" s="176" customFormat="1" ht="23.1" customHeight="1">
      <c r="A37" s="294">
        <v>2060101</v>
      </c>
      <c r="B37" s="189" t="str">
        <f>VLOOKUP(A37,Sheet1!A27:B1856,2,0)</f>
        <v>行政运行</v>
      </c>
      <c r="C37" s="298">
        <f t="shared" si="5"/>
        <v>24</v>
      </c>
      <c r="D37" s="174">
        <f t="shared" si="25"/>
        <v>24</v>
      </c>
      <c r="E37" s="67"/>
      <c r="F37" s="67">
        <v>24</v>
      </c>
      <c r="G37" s="67"/>
      <c r="H37" s="297">
        <f t="shared" si="3"/>
        <v>0</v>
      </c>
      <c r="I37" s="173"/>
      <c r="J37" s="172"/>
      <c r="K37" s="172"/>
      <c r="L37" s="172"/>
      <c r="M37" s="172"/>
      <c r="N37" s="172"/>
      <c r="O37" s="172"/>
      <c r="P37" s="186"/>
      <c r="R37" s="180"/>
      <c r="S37" s="180"/>
      <c r="T37" s="180"/>
      <c r="U37" s="180"/>
      <c r="V37" s="180"/>
      <c r="W37" s="180"/>
      <c r="X37" s="180"/>
      <c r="Y37" s="180"/>
    </row>
    <row r="38" spans="1:25" s="176" customFormat="1" ht="23.1" customHeight="1">
      <c r="A38" s="294">
        <v>2060199</v>
      </c>
      <c r="B38" s="189" t="str">
        <f>VLOOKUP(A38,Sheet1!A28:B1857,2,0)</f>
        <v>其他科学技术管理事务支出</v>
      </c>
      <c r="C38" s="298">
        <f t="shared" si="5"/>
        <v>863.17</v>
      </c>
      <c r="D38" s="174">
        <f t="shared" si="25"/>
        <v>0</v>
      </c>
      <c r="E38" s="67"/>
      <c r="F38" s="67"/>
      <c r="G38" s="67"/>
      <c r="H38" s="298">
        <f t="shared" si="3"/>
        <v>863.17</v>
      </c>
      <c r="I38" s="173">
        <f>722.17+141</f>
        <v>863.17</v>
      </c>
      <c r="J38" s="172"/>
      <c r="K38" s="172"/>
      <c r="L38" s="172"/>
      <c r="M38" s="172"/>
      <c r="N38" s="172"/>
      <c r="O38" s="172"/>
      <c r="P38" s="186"/>
      <c r="R38" s="180"/>
      <c r="S38" s="180"/>
      <c r="T38" s="180"/>
      <c r="U38" s="180"/>
      <c r="V38" s="180"/>
      <c r="W38" s="180"/>
      <c r="X38" s="180"/>
      <c r="Y38" s="180"/>
    </row>
    <row r="39" spans="1:25" s="176" customFormat="1" ht="23.1" customHeight="1">
      <c r="A39" s="295">
        <v>208</v>
      </c>
      <c r="B39" s="296" t="str">
        <f>VLOOKUP(A39,Sheet1!A19:B1848,2,0)</f>
        <v>社会保障和就业支出</v>
      </c>
      <c r="C39" s="297">
        <f t="shared" si="5"/>
        <v>353.71999999999997</v>
      </c>
      <c r="D39" s="297">
        <f t="shared" ref="D39:G39" si="30">D40+D43</f>
        <v>283.71999999999997</v>
      </c>
      <c r="E39" s="297">
        <f t="shared" si="30"/>
        <v>277.71999999999997</v>
      </c>
      <c r="F39" s="297">
        <f t="shared" si="30"/>
        <v>6</v>
      </c>
      <c r="G39" s="297">
        <f t="shared" si="30"/>
        <v>0</v>
      </c>
      <c r="H39" s="297">
        <f t="shared" si="3"/>
        <v>70</v>
      </c>
      <c r="I39" s="297">
        <f t="shared" ref="I39" si="31">I40+I43</f>
        <v>70</v>
      </c>
      <c r="J39" s="172"/>
      <c r="K39" s="172"/>
      <c r="L39" s="172"/>
      <c r="M39" s="172"/>
      <c r="N39" s="172"/>
      <c r="O39" s="172"/>
      <c r="P39" s="186"/>
      <c r="R39" s="180"/>
      <c r="S39" s="180"/>
      <c r="T39" s="180"/>
      <c r="U39" s="180"/>
      <c r="V39" s="180"/>
      <c r="W39" s="180"/>
      <c r="X39" s="180"/>
      <c r="Y39" s="180"/>
    </row>
    <row r="40" spans="1:25" s="176" customFormat="1" ht="23.1" customHeight="1">
      <c r="A40" s="295">
        <v>20801</v>
      </c>
      <c r="B40" s="296" t="str">
        <f>VLOOKUP(A40,Sheet1!A20:B1849,2,0)</f>
        <v>人力资源和社会保障管理事务</v>
      </c>
      <c r="C40" s="297">
        <f t="shared" si="5"/>
        <v>166.51</v>
      </c>
      <c r="D40" s="297">
        <f t="shared" ref="D40:G40" si="32">D41+D42</f>
        <v>96.51</v>
      </c>
      <c r="E40" s="297">
        <f t="shared" si="32"/>
        <v>90.51</v>
      </c>
      <c r="F40" s="297">
        <f t="shared" si="32"/>
        <v>6</v>
      </c>
      <c r="G40" s="297">
        <f t="shared" si="32"/>
        <v>0</v>
      </c>
      <c r="H40" s="297">
        <f t="shared" si="3"/>
        <v>70</v>
      </c>
      <c r="I40" s="297">
        <f t="shared" ref="I40" si="33">I41+I42</f>
        <v>70</v>
      </c>
      <c r="J40" s="172"/>
      <c r="K40" s="172"/>
      <c r="L40" s="172"/>
      <c r="M40" s="172"/>
      <c r="N40" s="172"/>
      <c r="O40" s="172"/>
      <c r="P40" s="186"/>
      <c r="R40" s="180"/>
      <c r="S40" s="180"/>
      <c r="T40" s="180"/>
      <c r="U40" s="180"/>
      <c r="V40" s="180"/>
      <c r="W40" s="180"/>
      <c r="X40" s="180"/>
      <c r="Y40" s="180"/>
    </row>
    <row r="41" spans="1:25" s="176" customFormat="1" ht="23.1" customHeight="1">
      <c r="A41" s="294">
        <v>2080106</v>
      </c>
      <c r="B41" s="189" t="str">
        <f>VLOOKUP(A41,Sheet1!A21:B1850,2,0)</f>
        <v>就业管理事务</v>
      </c>
      <c r="C41" s="298">
        <f t="shared" si="5"/>
        <v>70</v>
      </c>
      <c r="D41" s="174">
        <f t="shared" si="25"/>
        <v>0</v>
      </c>
      <c r="E41" s="67"/>
      <c r="F41" s="67"/>
      <c r="G41" s="67"/>
      <c r="H41" s="298">
        <f t="shared" si="3"/>
        <v>70</v>
      </c>
      <c r="I41" s="173">
        <v>70</v>
      </c>
      <c r="J41" s="172"/>
      <c r="K41" s="172"/>
      <c r="L41" s="172"/>
      <c r="M41" s="172"/>
      <c r="N41" s="172"/>
      <c r="O41" s="172"/>
      <c r="P41" s="186"/>
      <c r="R41" s="180"/>
      <c r="S41" s="180"/>
      <c r="T41" s="180"/>
      <c r="U41" s="180"/>
      <c r="V41" s="180"/>
      <c r="W41" s="180"/>
      <c r="X41" s="180"/>
      <c r="Y41" s="180"/>
    </row>
    <row r="42" spans="1:25" s="176" customFormat="1" ht="23.1" customHeight="1">
      <c r="A42" s="294">
        <v>2080150</v>
      </c>
      <c r="B42" s="189" t="str">
        <f>VLOOKUP(A42,Sheet1!A22:B1851,2,0)</f>
        <v>事业运行</v>
      </c>
      <c r="C42" s="298">
        <f t="shared" si="5"/>
        <v>96.51</v>
      </c>
      <c r="D42" s="174">
        <f t="shared" si="25"/>
        <v>96.51</v>
      </c>
      <c r="E42" s="173">
        <v>90.51</v>
      </c>
      <c r="F42" s="173">
        <v>6</v>
      </c>
      <c r="G42" s="67"/>
      <c r="H42" s="297">
        <f t="shared" si="3"/>
        <v>0</v>
      </c>
      <c r="I42" s="173"/>
      <c r="J42" s="172"/>
      <c r="K42" s="172"/>
      <c r="L42" s="172"/>
      <c r="M42" s="172"/>
      <c r="N42" s="172"/>
      <c r="O42" s="172"/>
      <c r="P42" s="186"/>
      <c r="R42" s="180"/>
      <c r="S42" s="180"/>
      <c r="T42" s="180"/>
      <c r="U42" s="180"/>
      <c r="V42" s="180"/>
      <c r="W42" s="180"/>
      <c r="X42" s="180"/>
      <c r="Y42" s="180"/>
    </row>
    <row r="43" spans="1:25" s="176" customFormat="1" ht="23.1" customHeight="1">
      <c r="A43" s="295">
        <v>20805</v>
      </c>
      <c r="B43" s="296" t="str">
        <f>VLOOKUP(A43,Sheet1!A23:B1852,2,0)</f>
        <v>行政事业单位养老支出</v>
      </c>
      <c r="C43" s="297">
        <f t="shared" si="5"/>
        <v>187.20999999999998</v>
      </c>
      <c r="D43" s="297">
        <f t="shared" ref="D43:G43" si="34">D44</f>
        <v>187.20999999999998</v>
      </c>
      <c r="E43" s="297">
        <f t="shared" si="34"/>
        <v>187.20999999999998</v>
      </c>
      <c r="F43" s="297">
        <f t="shared" si="34"/>
        <v>0</v>
      </c>
      <c r="G43" s="297">
        <f t="shared" si="34"/>
        <v>0</v>
      </c>
      <c r="H43" s="297">
        <f t="shared" si="3"/>
        <v>0</v>
      </c>
      <c r="I43" s="297">
        <f t="shared" ref="I43" si="35">I44</f>
        <v>0</v>
      </c>
      <c r="J43" s="172"/>
      <c r="K43" s="172"/>
      <c r="L43" s="172"/>
      <c r="M43" s="172"/>
      <c r="N43" s="172"/>
      <c r="O43" s="172"/>
      <c r="P43" s="186"/>
      <c r="R43" s="180"/>
      <c r="S43" s="180"/>
      <c r="T43" s="180"/>
      <c r="U43" s="180"/>
      <c r="V43" s="180"/>
      <c r="W43" s="180"/>
      <c r="X43" s="180"/>
      <c r="Y43" s="180"/>
    </row>
    <row r="44" spans="1:25" s="176" customFormat="1" ht="23.1" customHeight="1">
      <c r="A44" s="294">
        <v>2080505</v>
      </c>
      <c r="B44" s="189" t="str">
        <f>VLOOKUP(A44,Sheet1!A24:B1853,2,0)</f>
        <v>机关事业单位基本养老保险缴费支出</v>
      </c>
      <c r="C44" s="298">
        <f t="shared" si="5"/>
        <v>187.20999999999998</v>
      </c>
      <c r="D44" s="174">
        <f t="shared" si="25"/>
        <v>187.20999999999998</v>
      </c>
      <c r="E44" s="308">
        <v>187.20999999999998</v>
      </c>
      <c r="F44" s="173"/>
      <c r="G44" s="173"/>
      <c r="H44" s="297">
        <f t="shared" si="3"/>
        <v>0</v>
      </c>
      <c r="I44" s="173"/>
      <c r="J44" s="172"/>
      <c r="K44" s="172"/>
      <c r="L44" s="172"/>
      <c r="M44" s="172"/>
      <c r="N44" s="172"/>
      <c r="O44" s="172"/>
      <c r="P44" s="186"/>
      <c r="R44" s="180"/>
      <c r="S44" s="180"/>
      <c r="T44" s="180"/>
      <c r="U44" s="180"/>
      <c r="V44" s="180"/>
      <c r="W44" s="180"/>
      <c r="X44" s="180"/>
      <c r="Y44" s="180"/>
    </row>
    <row r="45" spans="1:25" s="176" customFormat="1" ht="23.1" customHeight="1">
      <c r="A45" s="295">
        <v>210</v>
      </c>
      <c r="B45" s="296" t="str">
        <f>VLOOKUP(A45,Sheet1!A25:B1854,2,0)</f>
        <v>卫生健康支出</v>
      </c>
      <c r="C45" s="297">
        <f t="shared" si="5"/>
        <v>103.58000000000001</v>
      </c>
      <c r="D45" s="297">
        <f t="shared" ref="D45:G46" si="36">D46</f>
        <v>103.58000000000001</v>
      </c>
      <c r="E45" s="297">
        <f t="shared" si="36"/>
        <v>103.58000000000001</v>
      </c>
      <c r="F45" s="297">
        <f t="shared" si="36"/>
        <v>0</v>
      </c>
      <c r="G45" s="297">
        <f t="shared" si="36"/>
        <v>0</v>
      </c>
      <c r="H45" s="297">
        <f t="shared" si="3"/>
        <v>0</v>
      </c>
      <c r="I45" s="297">
        <f t="shared" ref="I45:I46" si="37">I46</f>
        <v>0</v>
      </c>
      <c r="J45" s="172"/>
      <c r="K45" s="172"/>
      <c r="L45" s="172"/>
      <c r="M45" s="172"/>
      <c r="N45" s="172"/>
      <c r="O45" s="172"/>
      <c r="P45" s="186"/>
      <c r="R45" s="180"/>
      <c r="S45" s="180"/>
      <c r="T45" s="180"/>
      <c r="U45" s="180"/>
      <c r="V45" s="180"/>
      <c r="W45" s="180"/>
      <c r="X45" s="180"/>
      <c r="Y45" s="180"/>
    </row>
    <row r="46" spans="1:25" s="176" customFormat="1" ht="23.1" customHeight="1">
      <c r="A46" s="295">
        <v>21011</v>
      </c>
      <c r="B46" s="296" t="str">
        <f>VLOOKUP(A46,Sheet1!A26:B1855,2,0)</f>
        <v>行政事业单位医疗</v>
      </c>
      <c r="C46" s="297">
        <f t="shared" si="5"/>
        <v>103.58000000000001</v>
      </c>
      <c r="D46" s="297">
        <f t="shared" si="36"/>
        <v>103.58000000000001</v>
      </c>
      <c r="E46" s="297">
        <f t="shared" si="36"/>
        <v>103.58000000000001</v>
      </c>
      <c r="F46" s="297">
        <f t="shared" si="36"/>
        <v>0</v>
      </c>
      <c r="G46" s="297">
        <f t="shared" si="36"/>
        <v>0</v>
      </c>
      <c r="H46" s="297">
        <f t="shared" si="3"/>
        <v>0</v>
      </c>
      <c r="I46" s="297">
        <f t="shared" si="37"/>
        <v>0</v>
      </c>
      <c r="J46" s="172"/>
      <c r="K46" s="172"/>
      <c r="L46" s="172"/>
      <c r="M46" s="172"/>
      <c r="N46" s="172"/>
      <c r="O46" s="172"/>
      <c r="P46" s="186"/>
      <c r="R46" s="180"/>
      <c r="S46" s="180"/>
      <c r="T46" s="180"/>
      <c r="U46" s="180"/>
      <c r="V46" s="180"/>
      <c r="W46" s="180"/>
      <c r="X46" s="180"/>
      <c r="Y46" s="180"/>
    </row>
    <row r="47" spans="1:25" s="176" customFormat="1" ht="23.1" customHeight="1">
      <c r="A47" s="294">
        <v>2101101</v>
      </c>
      <c r="B47" s="189" t="str">
        <f>VLOOKUP(A47,Sheet1!A22:B1851,2,0)</f>
        <v>行政单位医疗</v>
      </c>
      <c r="C47" s="298">
        <f t="shared" si="5"/>
        <v>103.58000000000001</v>
      </c>
      <c r="D47" s="174">
        <f t="shared" si="25"/>
        <v>103.58000000000001</v>
      </c>
      <c r="E47" s="173">
        <v>103.58000000000001</v>
      </c>
      <c r="F47" s="173"/>
      <c r="G47" s="173"/>
      <c r="H47" s="297">
        <f t="shared" si="3"/>
        <v>0</v>
      </c>
      <c r="I47" s="173"/>
      <c r="J47" s="172"/>
      <c r="K47" s="172"/>
      <c r="L47" s="172"/>
      <c r="M47" s="172"/>
      <c r="N47" s="172"/>
      <c r="O47" s="172"/>
      <c r="P47" s="186"/>
      <c r="R47" s="180"/>
      <c r="S47" s="180"/>
      <c r="T47" s="180"/>
      <c r="U47" s="180"/>
      <c r="V47" s="180"/>
      <c r="W47" s="180"/>
      <c r="X47" s="180"/>
      <c r="Y47" s="180"/>
    </row>
    <row r="48" spans="1:25" s="176" customFormat="1" ht="23.1" customHeight="1">
      <c r="A48" s="295">
        <v>212</v>
      </c>
      <c r="B48" s="296" t="str">
        <f>VLOOKUP(A48,Sheet1!A23:B1852,2,0)</f>
        <v>城乡社区支出</v>
      </c>
      <c r="C48" s="297">
        <f t="shared" si="5"/>
        <v>7763.18</v>
      </c>
      <c r="D48" s="297">
        <f t="shared" ref="D48:G48" si="38">D49+D54+D56</f>
        <v>105.08</v>
      </c>
      <c r="E48" s="297">
        <f t="shared" si="38"/>
        <v>31.08</v>
      </c>
      <c r="F48" s="297">
        <f t="shared" si="38"/>
        <v>74</v>
      </c>
      <c r="G48" s="297">
        <f t="shared" si="38"/>
        <v>0</v>
      </c>
      <c r="H48" s="297">
        <f t="shared" si="3"/>
        <v>7658.1</v>
      </c>
      <c r="I48" s="297">
        <f t="shared" ref="I48" si="39">I49+I54+I56</f>
        <v>7658.1</v>
      </c>
      <c r="J48" s="172"/>
      <c r="K48" s="172"/>
      <c r="L48" s="172"/>
      <c r="M48" s="172"/>
      <c r="N48" s="172"/>
      <c r="O48" s="172"/>
      <c r="P48" s="186"/>
      <c r="R48" s="180"/>
      <c r="S48" s="180"/>
      <c r="T48" s="180"/>
      <c r="U48" s="180"/>
      <c r="V48" s="180"/>
      <c r="W48" s="180"/>
      <c r="X48" s="180"/>
      <c r="Y48" s="180"/>
    </row>
    <row r="49" spans="1:25" s="176" customFormat="1" ht="23.1" customHeight="1">
      <c r="A49" s="295">
        <v>21201</v>
      </c>
      <c r="B49" s="296" t="str">
        <f>VLOOKUP(A49,Sheet1!A24:B1853,2,0)</f>
        <v>城乡社区管理事务</v>
      </c>
      <c r="C49" s="297">
        <f t="shared" si="5"/>
        <v>707.08</v>
      </c>
      <c r="D49" s="297">
        <f t="shared" ref="D49:G49" si="40">D50+D51+D52+D53</f>
        <v>105.08</v>
      </c>
      <c r="E49" s="297">
        <f t="shared" si="40"/>
        <v>31.08</v>
      </c>
      <c r="F49" s="297">
        <f t="shared" si="40"/>
        <v>74</v>
      </c>
      <c r="G49" s="297">
        <f t="shared" si="40"/>
        <v>0</v>
      </c>
      <c r="H49" s="297">
        <f t="shared" si="3"/>
        <v>602</v>
      </c>
      <c r="I49" s="297">
        <f t="shared" ref="I49" si="41">I50+I51+I52+I53</f>
        <v>602</v>
      </c>
      <c r="J49" s="172"/>
      <c r="K49" s="172"/>
      <c r="L49" s="172"/>
      <c r="M49" s="172"/>
      <c r="N49" s="172"/>
      <c r="O49" s="172"/>
      <c r="P49" s="186"/>
      <c r="R49" s="180"/>
      <c r="S49" s="180"/>
      <c r="T49" s="180"/>
      <c r="U49" s="180"/>
      <c r="V49" s="180"/>
      <c r="W49" s="180"/>
      <c r="X49" s="180"/>
      <c r="Y49" s="180"/>
    </row>
    <row r="50" spans="1:25" s="176" customFormat="1" ht="23.1" customHeight="1">
      <c r="A50" s="294">
        <v>2120101</v>
      </c>
      <c r="B50" s="189" t="str">
        <f>VLOOKUP(A50,Sheet1!A25:B1854,2,0)</f>
        <v>行政运行</v>
      </c>
      <c r="C50" s="298">
        <f t="shared" si="5"/>
        <v>105.08</v>
      </c>
      <c r="D50" s="174">
        <f t="shared" si="25"/>
        <v>105.08</v>
      </c>
      <c r="E50" s="173">
        <v>31.08</v>
      </c>
      <c r="F50" s="173">
        <v>74</v>
      </c>
      <c r="G50" s="173"/>
      <c r="H50" s="297">
        <f t="shared" si="3"/>
        <v>0</v>
      </c>
      <c r="I50" s="173"/>
      <c r="J50" s="172"/>
      <c r="K50" s="172"/>
      <c r="L50" s="172"/>
      <c r="M50" s="172"/>
      <c r="N50" s="172"/>
      <c r="O50" s="172"/>
      <c r="P50" s="186"/>
      <c r="R50" s="180"/>
      <c r="S50" s="180"/>
      <c r="T50" s="180"/>
      <c r="U50" s="180"/>
      <c r="V50" s="180"/>
      <c r="W50" s="180"/>
      <c r="X50" s="180"/>
      <c r="Y50" s="180"/>
    </row>
    <row r="51" spans="1:25" s="176" customFormat="1" ht="23.1" customHeight="1">
      <c r="A51" s="294">
        <v>2120102</v>
      </c>
      <c r="B51" s="189" t="str">
        <f>VLOOKUP(A51,Sheet1!A26:B1855,2,0)</f>
        <v>一般行政管理事务</v>
      </c>
      <c r="C51" s="298">
        <f t="shared" si="5"/>
        <v>118</v>
      </c>
      <c r="D51" s="174">
        <f t="shared" si="25"/>
        <v>0</v>
      </c>
      <c r="E51" s="67"/>
      <c r="F51" s="173"/>
      <c r="G51" s="173"/>
      <c r="H51" s="298">
        <f t="shared" si="3"/>
        <v>118</v>
      </c>
      <c r="I51" s="173">
        <v>118</v>
      </c>
      <c r="J51" s="172"/>
      <c r="K51" s="172"/>
      <c r="L51" s="172"/>
      <c r="M51" s="172"/>
      <c r="N51" s="172"/>
      <c r="O51" s="172"/>
      <c r="P51" s="186"/>
      <c r="R51" s="180"/>
      <c r="S51" s="180"/>
      <c r="T51" s="180"/>
      <c r="U51" s="180"/>
      <c r="V51" s="180"/>
      <c r="W51" s="180"/>
      <c r="X51" s="180"/>
      <c r="Y51" s="180"/>
    </row>
    <row r="52" spans="1:25" s="176" customFormat="1" ht="23.1" customHeight="1">
      <c r="A52" s="294">
        <v>2120104</v>
      </c>
      <c r="B52" s="189" t="str">
        <f>VLOOKUP(A52,Sheet1!A27:B1856,2,0)</f>
        <v>城管执法</v>
      </c>
      <c r="C52" s="298">
        <f t="shared" si="5"/>
        <v>84</v>
      </c>
      <c r="D52" s="174">
        <f t="shared" si="25"/>
        <v>0</v>
      </c>
      <c r="E52" s="67"/>
      <c r="F52" s="173"/>
      <c r="G52" s="173"/>
      <c r="H52" s="298">
        <f t="shared" si="3"/>
        <v>84</v>
      </c>
      <c r="I52" s="173">
        <v>84</v>
      </c>
      <c r="J52" s="172"/>
      <c r="K52" s="172"/>
      <c r="L52" s="172"/>
      <c r="M52" s="172"/>
      <c r="N52" s="172"/>
      <c r="O52" s="172"/>
      <c r="P52" s="186"/>
      <c r="R52" s="180"/>
      <c r="S52" s="180"/>
      <c r="T52" s="180"/>
      <c r="U52" s="180"/>
      <c r="V52" s="180"/>
      <c r="W52" s="180"/>
      <c r="X52" s="180"/>
      <c r="Y52" s="180"/>
    </row>
    <row r="53" spans="1:25" s="176" customFormat="1" ht="23.1" customHeight="1">
      <c r="A53" s="294">
        <v>2120199</v>
      </c>
      <c r="B53" s="189" t="str">
        <f>VLOOKUP(A53,Sheet1!A28:B1857,2,0)</f>
        <v>其他城乡社区管理事务支出</v>
      </c>
      <c r="C53" s="298">
        <f t="shared" si="5"/>
        <v>400</v>
      </c>
      <c r="D53" s="174">
        <f t="shared" si="25"/>
        <v>0</v>
      </c>
      <c r="E53" s="67"/>
      <c r="F53" s="173"/>
      <c r="G53" s="173"/>
      <c r="H53" s="298">
        <f t="shared" si="3"/>
        <v>400</v>
      </c>
      <c r="I53" s="173">
        <v>400</v>
      </c>
      <c r="J53" s="172"/>
      <c r="K53" s="172"/>
      <c r="L53" s="172"/>
      <c r="M53" s="172"/>
      <c r="N53" s="172"/>
      <c r="O53" s="172"/>
      <c r="P53" s="186"/>
      <c r="R53" s="180"/>
      <c r="S53" s="180"/>
      <c r="T53" s="180"/>
      <c r="U53" s="180"/>
      <c r="V53" s="180"/>
      <c r="W53" s="180"/>
      <c r="X53" s="180"/>
      <c r="Y53" s="180"/>
    </row>
    <row r="54" spans="1:25" s="176" customFormat="1" ht="23.1" customHeight="1">
      <c r="A54" s="295">
        <v>21205</v>
      </c>
      <c r="B54" s="296" t="str">
        <f>VLOOKUP(A54,Sheet1!A29:B1858,2,0)</f>
        <v>城乡社区环境卫生</v>
      </c>
      <c r="C54" s="297">
        <f t="shared" si="5"/>
        <v>659.1</v>
      </c>
      <c r="D54" s="297">
        <f t="shared" ref="D54:I54" si="42">D55</f>
        <v>0</v>
      </c>
      <c r="E54" s="297">
        <f t="shared" si="42"/>
        <v>0</v>
      </c>
      <c r="F54" s="297">
        <f t="shared" si="42"/>
        <v>0</v>
      </c>
      <c r="G54" s="297">
        <f t="shared" si="42"/>
        <v>0</v>
      </c>
      <c r="H54" s="297">
        <f t="shared" si="3"/>
        <v>659.1</v>
      </c>
      <c r="I54" s="297">
        <f t="shared" si="42"/>
        <v>659.1</v>
      </c>
      <c r="J54" s="172"/>
      <c r="K54" s="172"/>
      <c r="L54" s="172"/>
      <c r="M54" s="172"/>
      <c r="N54" s="172"/>
      <c r="O54" s="172"/>
      <c r="P54" s="186"/>
      <c r="R54" s="180"/>
      <c r="S54" s="180"/>
      <c r="T54" s="180"/>
      <c r="U54" s="180"/>
      <c r="V54" s="180"/>
      <c r="W54" s="180"/>
      <c r="X54" s="180"/>
      <c r="Y54" s="180"/>
    </row>
    <row r="55" spans="1:25" s="176" customFormat="1" ht="23.1" customHeight="1">
      <c r="A55" s="294">
        <v>2120501</v>
      </c>
      <c r="B55" s="189" t="str">
        <f>VLOOKUP(A55,Sheet1!A30:B1859,2,0)</f>
        <v>城乡社区环境卫生</v>
      </c>
      <c r="C55" s="298">
        <f t="shared" si="5"/>
        <v>659.1</v>
      </c>
      <c r="D55" s="174">
        <f t="shared" si="25"/>
        <v>0</v>
      </c>
      <c r="E55" s="67"/>
      <c r="F55" s="173"/>
      <c r="G55" s="173"/>
      <c r="H55" s="298">
        <f t="shared" si="3"/>
        <v>659.1</v>
      </c>
      <c r="I55" s="173">
        <v>659.1</v>
      </c>
      <c r="J55" s="172"/>
      <c r="K55" s="172"/>
      <c r="L55" s="172"/>
      <c r="M55" s="172"/>
      <c r="N55" s="172"/>
      <c r="O55" s="172"/>
      <c r="P55" s="186"/>
      <c r="R55" s="180"/>
      <c r="S55" s="180"/>
      <c r="T55" s="180"/>
      <c r="U55" s="180"/>
      <c r="V55" s="180"/>
      <c r="W55" s="180"/>
      <c r="X55" s="180"/>
      <c r="Y55" s="180"/>
    </row>
    <row r="56" spans="1:25" s="176" customFormat="1" ht="23.1" customHeight="1">
      <c r="A56" s="295">
        <v>21299</v>
      </c>
      <c r="B56" s="296" t="str">
        <f>VLOOKUP(A56,Sheet1!A31:B1860,2,0)</f>
        <v>其他城乡社区支出</v>
      </c>
      <c r="C56" s="297">
        <f t="shared" si="5"/>
        <v>6397</v>
      </c>
      <c r="D56" s="297">
        <f t="shared" ref="D56:I56" si="43">D57</f>
        <v>0</v>
      </c>
      <c r="E56" s="297">
        <f t="shared" si="43"/>
        <v>0</v>
      </c>
      <c r="F56" s="297">
        <f t="shared" si="43"/>
        <v>0</v>
      </c>
      <c r="G56" s="297">
        <f t="shared" si="43"/>
        <v>0</v>
      </c>
      <c r="H56" s="297">
        <f t="shared" si="3"/>
        <v>6397</v>
      </c>
      <c r="I56" s="297">
        <f t="shared" si="43"/>
        <v>6397</v>
      </c>
      <c r="J56" s="172"/>
      <c r="K56" s="172"/>
      <c r="L56" s="172"/>
      <c r="M56" s="172"/>
      <c r="N56" s="172"/>
      <c r="O56" s="172"/>
      <c r="P56" s="186"/>
      <c r="R56" s="180"/>
      <c r="S56" s="180"/>
      <c r="T56" s="180"/>
      <c r="U56" s="180"/>
      <c r="V56" s="180"/>
      <c r="W56" s="180"/>
      <c r="X56" s="180"/>
      <c r="Y56" s="180"/>
    </row>
    <row r="57" spans="1:25" s="176" customFormat="1" ht="23.1" customHeight="1">
      <c r="A57" s="294">
        <v>2129999</v>
      </c>
      <c r="B57" s="189" t="str">
        <f>VLOOKUP(A57,Sheet1!A25:B1854,2,0)</f>
        <v>其他城乡社区支出</v>
      </c>
      <c r="C57" s="298">
        <f t="shared" si="5"/>
        <v>6397</v>
      </c>
      <c r="D57" s="174">
        <f t="shared" si="25"/>
        <v>0</v>
      </c>
      <c r="E57" s="67"/>
      <c r="F57" s="173"/>
      <c r="G57" s="173"/>
      <c r="H57" s="298">
        <f t="shared" si="3"/>
        <v>6397</v>
      </c>
      <c r="I57" s="173">
        <v>6397</v>
      </c>
      <c r="J57" s="172"/>
      <c r="K57" s="172"/>
      <c r="L57" s="172"/>
      <c r="M57" s="172"/>
      <c r="N57" s="172"/>
      <c r="O57" s="172"/>
      <c r="P57" s="186"/>
      <c r="R57" s="180"/>
      <c r="S57" s="180"/>
      <c r="T57" s="180"/>
      <c r="U57" s="180"/>
      <c r="V57" s="180"/>
      <c r="W57" s="180"/>
      <c r="X57" s="180"/>
      <c r="Y57" s="180"/>
    </row>
    <row r="58" spans="1:25" s="176" customFormat="1" ht="23.1" customHeight="1">
      <c r="A58" s="295">
        <v>220</v>
      </c>
      <c r="B58" s="296" t="str">
        <f>VLOOKUP(A58,Sheet1!A26:B1855,2,0)</f>
        <v>自然资源海洋气象等支出</v>
      </c>
      <c r="C58" s="297">
        <f t="shared" si="5"/>
        <v>2140.6</v>
      </c>
      <c r="D58" s="297">
        <f t="shared" ref="D58:G58" si="44">D59</f>
        <v>140.6</v>
      </c>
      <c r="E58" s="297">
        <f t="shared" si="44"/>
        <v>75.599999999999994</v>
      </c>
      <c r="F58" s="297">
        <f t="shared" si="44"/>
        <v>65</v>
      </c>
      <c r="G58" s="297">
        <f t="shared" si="44"/>
        <v>0</v>
      </c>
      <c r="H58" s="297">
        <f t="shared" si="3"/>
        <v>2000</v>
      </c>
      <c r="I58" s="297">
        <f t="shared" ref="I58" si="45">I59</f>
        <v>2000</v>
      </c>
      <c r="J58" s="172"/>
      <c r="K58" s="172"/>
      <c r="L58" s="172"/>
      <c r="M58" s="172"/>
      <c r="N58" s="172"/>
      <c r="O58" s="172"/>
      <c r="P58" s="186"/>
      <c r="R58" s="180"/>
      <c r="S58" s="180"/>
      <c r="T58" s="180"/>
      <c r="U58" s="180"/>
      <c r="V58" s="180"/>
      <c r="W58" s="180"/>
      <c r="X58" s="180"/>
      <c r="Y58" s="180"/>
    </row>
    <row r="59" spans="1:25" s="176" customFormat="1" ht="23.1" customHeight="1">
      <c r="A59" s="295">
        <v>22001</v>
      </c>
      <c r="B59" s="296" t="str">
        <f>VLOOKUP(A59,Sheet1!A27:B1856,2,0)</f>
        <v>自然资源事务</v>
      </c>
      <c r="C59" s="297">
        <f t="shared" si="5"/>
        <v>2140.6</v>
      </c>
      <c r="D59" s="297">
        <f t="shared" ref="D59:G59" si="46">D60+D61</f>
        <v>140.6</v>
      </c>
      <c r="E59" s="297">
        <f t="shared" si="46"/>
        <v>75.599999999999994</v>
      </c>
      <c r="F59" s="297">
        <f t="shared" si="46"/>
        <v>65</v>
      </c>
      <c r="G59" s="297">
        <f t="shared" si="46"/>
        <v>0</v>
      </c>
      <c r="H59" s="297">
        <f t="shared" si="3"/>
        <v>2000</v>
      </c>
      <c r="I59" s="297">
        <f t="shared" ref="I59" si="47">I60+I61</f>
        <v>2000</v>
      </c>
      <c r="J59" s="172"/>
      <c r="K59" s="172"/>
      <c r="L59" s="172"/>
      <c r="M59" s="172"/>
      <c r="N59" s="172"/>
      <c r="O59" s="172"/>
      <c r="P59" s="186"/>
      <c r="R59" s="180"/>
      <c r="S59" s="180"/>
      <c r="T59" s="180"/>
      <c r="U59" s="180"/>
      <c r="V59" s="180"/>
      <c r="W59" s="180"/>
      <c r="X59" s="180"/>
      <c r="Y59" s="180"/>
    </row>
    <row r="60" spans="1:25" s="176" customFormat="1" ht="23.1" customHeight="1">
      <c r="A60" s="294">
        <v>2200150</v>
      </c>
      <c r="B60" s="189" t="str">
        <f>VLOOKUP(A60,Sheet1!A29:B1858,2,0)</f>
        <v>事业运行</v>
      </c>
      <c r="C60" s="298">
        <f t="shared" si="5"/>
        <v>2140.6</v>
      </c>
      <c r="D60" s="174">
        <f t="shared" si="25"/>
        <v>140.6</v>
      </c>
      <c r="E60" s="173">
        <v>75.599999999999994</v>
      </c>
      <c r="F60" s="173">
        <v>65</v>
      </c>
      <c r="G60" s="173"/>
      <c r="H60" s="298">
        <f t="shared" si="3"/>
        <v>2000</v>
      </c>
      <c r="I60" s="173">
        <v>2000</v>
      </c>
      <c r="J60" s="172"/>
      <c r="K60" s="172"/>
      <c r="L60" s="172"/>
      <c r="M60" s="172"/>
      <c r="N60" s="172"/>
      <c r="O60" s="172"/>
      <c r="P60" s="186"/>
      <c r="R60" s="180"/>
      <c r="S60" s="180"/>
      <c r="T60" s="180"/>
      <c r="U60" s="180"/>
      <c r="V60" s="180"/>
      <c r="W60" s="180"/>
      <c r="X60" s="180"/>
      <c r="Y60" s="180"/>
    </row>
    <row r="61" spans="1:25" s="176" customFormat="1" ht="23.1" customHeight="1">
      <c r="A61" s="294">
        <v>2200199</v>
      </c>
      <c r="B61" s="189" t="str">
        <f>VLOOKUP(A61,Sheet1!A30:B1859,2,0)</f>
        <v>其他自然资源事务支出</v>
      </c>
      <c r="C61" s="297">
        <f t="shared" si="5"/>
        <v>0</v>
      </c>
      <c r="D61" s="174">
        <f t="shared" si="25"/>
        <v>0</v>
      </c>
      <c r="E61" s="67"/>
      <c r="F61" s="173"/>
      <c r="G61" s="173"/>
      <c r="H61" s="297">
        <f t="shared" si="3"/>
        <v>0</v>
      </c>
      <c r="I61" s="173"/>
      <c r="J61" s="172"/>
      <c r="K61" s="172"/>
      <c r="L61" s="172"/>
      <c r="M61" s="172"/>
      <c r="N61" s="172"/>
      <c r="O61" s="172"/>
      <c r="P61" s="186"/>
      <c r="R61" s="180"/>
      <c r="S61" s="180"/>
      <c r="T61" s="180"/>
      <c r="U61" s="180"/>
      <c r="V61" s="180"/>
      <c r="W61" s="180"/>
      <c r="X61" s="180"/>
      <c r="Y61" s="180"/>
    </row>
    <row r="62" spans="1:25" s="176" customFormat="1" ht="23.1" customHeight="1">
      <c r="A62" s="295">
        <v>221</v>
      </c>
      <c r="B62" s="296" t="str">
        <f>VLOOKUP(A62,Sheet1!A31:B1860,2,0)</f>
        <v>住房保障支出</v>
      </c>
      <c r="C62" s="297">
        <f t="shared" si="5"/>
        <v>425.05</v>
      </c>
      <c r="D62" s="297">
        <f t="shared" ref="D62:I62" si="48">D64</f>
        <v>425.05</v>
      </c>
      <c r="E62" s="297">
        <f t="shared" si="48"/>
        <v>425.05</v>
      </c>
      <c r="F62" s="297">
        <f t="shared" si="48"/>
        <v>0</v>
      </c>
      <c r="G62" s="297">
        <f t="shared" si="48"/>
        <v>0</v>
      </c>
      <c r="H62" s="297">
        <f t="shared" si="3"/>
        <v>0</v>
      </c>
      <c r="I62" s="297">
        <f t="shared" si="48"/>
        <v>0</v>
      </c>
      <c r="J62" s="172"/>
      <c r="K62" s="172"/>
      <c r="L62" s="172"/>
      <c r="M62" s="172"/>
      <c r="N62" s="172"/>
      <c r="O62" s="172"/>
      <c r="P62" s="186"/>
      <c r="R62" s="180"/>
      <c r="S62" s="180"/>
      <c r="T62" s="180"/>
      <c r="U62" s="180"/>
      <c r="V62" s="180"/>
      <c r="W62" s="180"/>
      <c r="X62" s="180"/>
      <c r="Y62" s="180"/>
    </row>
    <row r="63" spans="1:25" ht="23.1" customHeight="1">
      <c r="A63" s="295">
        <v>22102</v>
      </c>
      <c r="B63" s="296" t="str">
        <f>VLOOKUP(A63,Sheet1!A32:B1861,2,0)</f>
        <v>住房改革支出</v>
      </c>
      <c r="C63" s="297">
        <f t="shared" si="5"/>
        <v>425.05</v>
      </c>
      <c r="D63" s="297">
        <f t="shared" ref="D63:G63" si="49">D64</f>
        <v>425.05</v>
      </c>
      <c r="E63" s="297">
        <f t="shared" si="49"/>
        <v>425.05</v>
      </c>
      <c r="F63" s="297">
        <f t="shared" si="49"/>
        <v>0</v>
      </c>
      <c r="G63" s="297">
        <f t="shared" si="49"/>
        <v>0</v>
      </c>
      <c r="H63" s="297">
        <f t="shared" si="3"/>
        <v>0</v>
      </c>
      <c r="I63" s="297">
        <f t="shared" ref="I63" si="50">I64</f>
        <v>0</v>
      </c>
      <c r="J63" s="172"/>
      <c r="K63" s="172"/>
      <c r="L63" s="172"/>
      <c r="M63" s="172"/>
      <c r="N63" s="172"/>
      <c r="O63" s="172"/>
      <c r="P63" s="186"/>
      <c r="Q63" s="51"/>
      <c r="R63" s="51"/>
      <c r="S63" s="47"/>
      <c r="T63" s="47"/>
      <c r="U63" s="47"/>
      <c r="V63" s="47"/>
      <c r="W63" s="47"/>
      <c r="X63" s="47"/>
      <c r="Y63" s="47"/>
    </row>
    <row r="64" spans="1:25" ht="23.1" customHeight="1">
      <c r="A64" s="294">
        <v>2210201</v>
      </c>
      <c r="B64" s="189" t="str">
        <f>VLOOKUP(A64,Sheet1!A31:B1860,2,0)</f>
        <v>住房公积金</v>
      </c>
      <c r="C64" s="298">
        <f t="shared" si="5"/>
        <v>425.05</v>
      </c>
      <c r="D64" s="174">
        <f t="shared" si="25"/>
        <v>425.05</v>
      </c>
      <c r="E64" s="173">
        <v>425.05</v>
      </c>
      <c r="F64" s="173"/>
      <c r="G64" s="173"/>
      <c r="H64" s="297">
        <f t="shared" si="3"/>
        <v>0</v>
      </c>
      <c r="I64" s="173"/>
      <c r="J64" s="172"/>
      <c r="K64" s="172"/>
      <c r="L64" s="172"/>
      <c r="M64" s="172"/>
      <c r="N64" s="172"/>
      <c r="O64" s="172"/>
      <c r="P64" s="186"/>
      <c r="Q64" s="51"/>
      <c r="R64" s="47"/>
      <c r="S64" s="47"/>
      <c r="T64" s="47"/>
      <c r="U64" s="47"/>
      <c r="V64" s="47"/>
      <c r="W64" s="47"/>
      <c r="X64" s="47"/>
      <c r="Y64" s="47"/>
    </row>
    <row r="65" spans="1:25" ht="23.1" customHeight="1">
      <c r="A65" s="295">
        <v>224</v>
      </c>
      <c r="B65" s="296" t="str">
        <f>VLOOKUP(A65,Sheet1!A32:B1861,2,0)</f>
        <v>灾害防治及应急管理支出</v>
      </c>
      <c r="C65" s="297">
        <f t="shared" si="5"/>
        <v>104.8</v>
      </c>
      <c r="D65" s="297">
        <f t="shared" ref="D65:I66" si="51">D66</f>
        <v>0</v>
      </c>
      <c r="E65" s="297">
        <f t="shared" si="51"/>
        <v>0</v>
      </c>
      <c r="F65" s="297">
        <f t="shared" si="51"/>
        <v>0</v>
      </c>
      <c r="G65" s="297">
        <f t="shared" si="51"/>
        <v>0</v>
      </c>
      <c r="H65" s="297">
        <f t="shared" si="3"/>
        <v>104.8</v>
      </c>
      <c r="I65" s="297">
        <f t="shared" si="51"/>
        <v>104.8</v>
      </c>
      <c r="J65" s="172"/>
      <c r="K65" s="172"/>
      <c r="L65" s="172"/>
      <c r="M65" s="172"/>
      <c r="N65" s="172"/>
      <c r="O65" s="172"/>
      <c r="P65" s="186"/>
      <c r="Q65" s="47"/>
      <c r="R65" s="51"/>
      <c r="S65" s="47"/>
      <c r="T65" s="47"/>
      <c r="U65" s="47"/>
      <c r="V65" s="47"/>
      <c r="W65" s="47"/>
      <c r="X65" s="47"/>
      <c r="Y65" s="47"/>
    </row>
    <row r="66" spans="1:25" ht="23.1" customHeight="1">
      <c r="A66" s="295">
        <v>22401</v>
      </c>
      <c r="B66" s="296" t="str">
        <f>VLOOKUP(A66,Sheet1!A33:B1862,2,0)</f>
        <v>应急管理事务</v>
      </c>
      <c r="C66" s="297">
        <f t="shared" si="5"/>
        <v>104.8</v>
      </c>
      <c r="D66" s="297">
        <f t="shared" si="51"/>
        <v>0</v>
      </c>
      <c r="E66" s="297">
        <f t="shared" si="51"/>
        <v>0</v>
      </c>
      <c r="F66" s="297">
        <f t="shared" si="51"/>
        <v>0</v>
      </c>
      <c r="G66" s="297">
        <f t="shared" si="51"/>
        <v>0</v>
      </c>
      <c r="H66" s="297">
        <f t="shared" si="3"/>
        <v>104.8</v>
      </c>
      <c r="I66" s="297">
        <f t="shared" si="51"/>
        <v>104.8</v>
      </c>
      <c r="J66" s="172"/>
      <c r="K66" s="172"/>
      <c r="L66" s="172"/>
      <c r="M66" s="172"/>
      <c r="N66" s="172"/>
      <c r="O66" s="172"/>
      <c r="P66" s="186"/>
      <c r="Q66" s="47"/>
      <c r="R66" s="47"/>
      <c r="S66" s="47"/>
      <c r="T66" s="47"/>
      <c r="U66" s="47"/>
      <c r="V66" s="47"/>
      <c r="W66" s="47"/>
      <c r="X66" s="47"/>
      <c r="Y66" s="47"/>
    </row>
    <row r="67" spans="1:25" ht="23.1" customHeight="1">
      <c r="A67" s="294">
        <v>2240106</v>
      </c>
      <c r="B67" s="189" t="str">
        <f>VLOOKUP(A67,Sheet1!A32:B1861,2,0)</f>
        <v>安全监管</v>
      </c>
      <c r="C67" s="298">
        <f t="shared" si="5"/>
        <v>104.8</v>
      </c>
      <c r="D67" s="174">
        <f t="shared" si="25"/>
        <v>0</v>
      </c>
      <c r="E67" s="67"/>
      <c r="F67" s="173"/>
      <c r="G67" s="173"/>
      <c r="H67" s="298">
        <f t="shared" si="3"/>
        <v>104.8</v>
      </c>
      <c r="I67" s="173">
        <v>104.8</v>
      </c>
      <c r="J67" s="172"/>
      <c r="K67" s="172"/>
      <c r="L67" s="172"/>
      <c r="M67" s="172"/>
      <c r="N67" s="172"/>
      <c r="O67" s="172"/>
      <c r="P67" s="186"/>
      <c r="Q67" s="47"/>
      <c r="R67" s="47"/>
      <c r="S67" s="47"/>
      <c r="T67" s="47"/>
      <c r="U67" s="47"/>
      <c r="V67" s="47"/>
      <c r="W67" s="47"/>
      <c r="X67" s="47"/>
      <c r="Y67" s="47"/>
    </row>
    <row r="68" spans="1:25" ht="23.1" customHeight="1">
      <c r="A68" s="171"/>
      <c r="B68" s="286"/>
      <c r="C68" s="174"/>
      <c r="D68" s="172"/>
      <c r="E68" s="172"/>
      <c r="F68" s="172"/>
      <c r="G68" s="173"/>
      <c r="H68" s="174"/>
      <c r="I68" s="172"/>
      <c r="J68" s="172"/>
      <c r="K68" s="172"/>
      <c r="L68" s="172"/>
      <c r="M68" s="172"/>
      <c r="N68" s="172"/>
      <c r="O68" s="172"/>
      <c r="P68" s="186"/>
      <c r="Q68" s="8"/>
    </row>
    <row r="69" spans="1:25" ht="23.1" customHeight="1">
      <c r="A69" s="171"/>
      <c r="B69" s="286"/>
      <c r="C69" s="174"/>
      <c r="D69" s="172"/>
      <c r="E69" s="172"/>
      <c r="F69" s="172"/>
      <c r="G69" s="173"/>
      <c r="H69" s="174"/>
      <c r="I69" s="172"/>
      <c r="J69" s="172"/>
      <c r="K69" s="172"/>
      <c r="L69" s="172"/>
      <c r="M69" s="172"/>
      <c r="N69" s="172"/>
      <c r="O69" s="172"/>
      <c r="P69" s="186"/>
      <c r="Q69" s="47"/>
      <c r="R69" s="47"/>
      <c r="S69" s="47"/>
      <c r="T69" s="47"/>
      <c r="U69" s="47"/>
      <c r="V69" s="47"/>
      <c r="W69" s="47"/>
      <c r="X69" s="47"/>
      <c r="Y69" s="47"/>
    </row>
    <row r="70" spans="1:25" ht="23.1" customHeight="1">
      <c r="D70" s="8"/>
      <c r="E70" s="8"/>
      <c r="L70" s="8"/>
      <c r="M70" s="8"/>
    </row>
    <row r="71" spans="1:25" ht="23.1" customHeight="1">
      <c r="E71" s="8"/>
      <c r="M71" s="8"/>
    </row>
    <row r="72" spans="1:25" ht="23.1" customHeight="1">
      <c r="E72" s="8"/>
    </row>
    <row r="73" spans="1:25" ht="23.1" customHeight="1"/>
    <row r="74" spans="1:25" ht="23.1" customHeight="1"/>
    <row r="75" spans="1:25" ht="23.1" customHeight="1"/>
    <row r="76" spans="1:25" ht="23.1" customHeight="1"/>
    <row r="77" spans="1:25" ht="23.1" customHeight="1"/>
    <row r="78" spans="1:25" ht="23.1" customHeight="1"/>
    <row r="79" spans="1:25" ht="23.1" customHeight="1"/>
    <row r="80" spans="1:25" ht="23.1" customHeight="1"/>
    <row r="81" spans="1:2" ht="23.1" customHeight="1"/>
    <row r="82" spans="1:2" ht="23.1" customHeight="1"/>
    <row r="83" spans="1:2" ht="23.1" customHeight="1"/>
    <row r="84" spans="1:2" ht="23.1" customHeight="1"/>
    <row r="85" spans="1:2" ht="23.1" customHeight="1"/>
    <row r="86" spans="1:2" ht="23.1" customHeight="1"/>
    <row r="87" spans="1:2" ht="23.1" customHeight="1">
      <c r="A87" s="8"/>
      <c r="B87" s="8"/>
    </row>
  </sheetData>
  <sheetProtection formatCells="0" formatColumns="0" formatRows="0"/>
  <mergeCells count="4">
    <mergeCell ref="D4:G4"/>
    <mergeCell ref="C4:C5"/>
    <mergeCell ref="A4:B4"/>
    <mergeCell ref="A3:F3"/>
  </mergeCells>
  <phoneticPr fontId="0" type="noConversion"/>
  <printOptions horizontalCentered="1"/>
  <pageMargins left="0.39370078740157483" right="0.39370078740157483" top="0.6692913385826772" bottom="0.6692913385826772" header="0.43307086614173229" footer="0.43307086614173229"/>
  <pageSetup paperSize="9" scale="85" fitToHeight="0" orientation="landscape" verticalDpi="0" r:id="rId1"/>
  <headerFooter alignWithMargins="0">
    <oddFooter>第 &amp;P 页，共 &amp;N 页</oddFooter>
  </headerFooter>
</worksheet>
</file>

<file path=xl/worksheets/sheet17.xml><?xml version="1.0" encoding="utf-8"?>
<worksheet xmlns="http://schemas.openxmlformats.org/spreadsheetml/2006/main" xmlns:r="http://schemas.openxmlformats.org/officeDocument/2006/relationships">
  <dimension ref="A1:Y108"/>
  <sheetViews>
    <sheetView showGridLines="0" showZeros="0" workbookViewId="0">
      <selection activeCell="E13" sqref="E13"/>
    </sheetView>
  </sheetViews>
  <sheetFormatPr defaultColWidth="9.1640625" defaultRowHeight="12.75" customHeight="1"/>
  <cols>
    <col min="1" max="1" width="14.83203125" customWidth="1"/>
    <col min="2" max="2" width="23.83203125" customWidth="1"/>
    <col min="3" max="3" width="14" customWidth="1"/>
    <col min="4" max="4" width="12.83203125" customWidth="1"/>
    <col min="5" max="5" width="13.1640625" customWidth="1"/>
    <col min="6" max="6" width="12.1640625" customWidth="1"/>
    <col min="7" max="7" width="12.5" customWidth="1"/>
    <col min="8" max="8" width="11.5" customWidth="1"/>
    <col min="9" max="9" width="11.6640625" customWidth="1"/>
    <col min="10" max="10" width="9.1640625" customWidth="1"/>
    <col min="11" max="11" width="9.33203125" customWidth="1"/>
    <col min="12" max="13" width="10.5" customWidth="1"/>
    <col min="14" max="14" width="10" customWidth="1"/>
    <col min="15" max="15" width="9.5" customWidth="1"/>
    <col min="16" max="25" width="10.6640625" customWidth="1"/>
  </cols>
  <sheetData>
    <row r="1" spans="1:25" ht="20.100000000000001" customHeight="1">
      <c r="A1" s="59" t="s">
        <v>46</v>
      </c>
      <c r="B1" s="41"/>
      <c r="C1" s="42"/>
      <c r="D1" s="42"/>
      <c r="E1" s="42"/>
      <c r="F1" s="42"/>
      <c r="G1" s="42"/>
      <c r="H1" s="42"/>
      <c r="I1" s="42"/>
      <c r="J1" s="42"/>
      <c r="K1" s="42"/>
      <c r="L1" s="42"/>
      <c r="M1" s="42"/>
      <c r="N1" s="42"/>
      <c r="O1" s="42"/>
      <c r="P1" s="43"/>
      <c r="Q1" s="43"/>
      <c r="R1" s="43"/>
      <c r="S1" s="43"/>
      <c r="T1" s="46"/>
      <c r="U1" s="46"/>
      <c r="V1" s="46"/>
      <c r="W1" s="47"/>
      <c r="X1" s="47"/>
      <c r="Y1" s="47"/>
    </row>
    <row r="2" spans="1:25" ht="20.100000000000001" customHeight="1">
      <c r="A2" s="30" t="s">
        <v>112</v>
      </c>
      <c r="B2" s="30"/>
      <c r="C2" s="30"/>
      <c r="D2" s="30"/>
      <c r="E2" s="30"/>
      <c r="F2" s="30"/>
      <c r="G2" s="30"/>
      <c r="H2" s="30"/>
      <c r="I2" s="30"/>
      <c r="J2" s="30"/>
      <c r="K2" s="30"/>
      <c r="L2" s="30"/>
      <c r="M2" s="30"/>
      <c r="N2" s="30"/>
      <c r="O2" s="30"/>
      <c r="P2" s="43"/>
      <c r="Q2" s="43"/>
      <c r="R2" s="43"/>
      <c r="S2" s="43"/>
      <c r="T2" s="46"/>
      <c r="U2" s="46"/>
      <c r="V2" s="46"/>
      <c r="W2" s="47"/>
      <c r="X2" s="47"/>
      <c r="Y2" s="47"/>
    </row>
    <row r="3" spans="1:25" ht="20.100000000000001" customHeight="1">
      <c r="A3" s="421" t="s">
        <v>462</v>
      </c>
      <c r="B3" s="422"/>
      <c r="C3" s="422"/>
      <c r="D3" s="422"/>
      <c r="E3" s="422"/>
      <c r="F3" s="422"/>
      <c r="G3" s="48"/>
      <c r="H3" s="48"/>
      <c r="I3" s="48"/>
      <c r="J3" s="48"/>
      <c r="K3" s="48"/>
      <c r="L3" s="48"/>
      <c r="M3" s="48"/>
      <c r="N3" s="48"/>
      <c r="O3" s="49" t="s">
        <v>246</v>
      </c>
      <c r="P3" s="50"/>
      <c r="Q3" s="50"/>
      <c r="R3" s="50"/>
      <c r="S3" s="50"/>
      <c r="T3" s="50"/>
      <c r="U3" s="50"/>
      <c r="V3" s="50"/>
      <c r="W3" s="50"/>
      <c r="X3" s="50"/>
      <c r="Y3" s="50"/>
    </row>
    <row r="4" spans="1:25" ht="20.100000000000001" customHeight="1">
      <c r="A4" s="405" t="s">
        <v>228</v>
      </c>
      <c r="B4" s="405"/>
      <c r="C4" s="425" t="s">
        <v>325</v>
      </c>
      <c r="D4" s="404" t="s">
        <v>348</v>
      </c>
      <c r="E4" s="404" t="s">
        <v>441</v>
      </c>
      <c r="F4" s="404" t="s">
        <v>135</v>
      </c>
      <c r="G4" s="416" t="s">
        <v>404</v>
      </c>
      <c r="H4" s="416" t="s">
        <v>324</v>
      </c>
      <c r="I4" s="416" t="s">
        <v>394</v>
      </c>
      <c r="J4" s="416" t="s">
        <v>164</v>
      </c>
      <c r="K4" s="416" t="s">
        <v>14</v>
      </c>
      <c r="L4" s="416" t="s">
        <v>192</v>
      </c>
      <c r="M4" s="416" t="s">
        <v>218</v>
      </c>
      <c r="N4" s="416" t="s">
        <v>12</v>
      </c>
      <c r="O4" s="403" t="s">
        <v>305</v>
      </c>
      <c r="P4" s="50"/>
      <c r="Q4" s="50"/>
      <c r="R4" s="50"/>
      <c r="S4" s="50"/>
      <c r="T4" s="50"/>
      <c r="U4" s="50"/>
      <c r="V4" s="50"/>
      <c r="W4" s="50"/>
      <c r="X4" s="50"/>
      <c r="Y4" s="50"/>
    </row>
    <row r="5" spans="1:25" ht="38.25" customHeight="1">
      <c r="A5" s="21" t="s">
        <v>53</v>
      </c>
      <c r="B5" s="62" t="s">
        <v>309</v>
      </c>
      <c r="C5" s="426"/>
      <c r="D5" s="423"/>
      <c r="E5" s="423"/>
      <c r="F5" s="423"/>
      <c r="G5" s="424"/>
      <c r="H5" s="424"/>
      <c r="I5" s="424"/>
      <c r="J5" s="424"/>
      <c r="K5" s="424"/>
      <c r="L5" s="424"/>
      <c r="M5" s="424"/>
      <c r="N5" s="424"/>
      <c r="O5" s="423"/>
      <c r="P5" s="47"/>
      <c r="Q5" s="47"/>
      <c r="R5" s="47"/>
      <c r="S5" s="47"/>
      <c r="T5" s="47"/>
      <c r="U5" s="47"/>
      <c r="V5" s="47"/>
      <c r="W5" s="47"/>
      <c r="X5" s="47"/>
      <c r="Y5" s="47"/>
    </row>
    <row r="6" spans="1:25" s="176" customFormat="1" ht="23.1" customHeight="1">
      <c r="A6" s="303"/>
      <c r="B6" s="313" t="s">
        <v>104</v>
      </c>
      <c r="C6" s="304">
        <f>C7+C30+C35+C39+C45+C48+C58+C62+C65</f>
        <v>19551.059999999998</v>
      </c>
      <c r="D6" s="297">
        <f t="shared" ref="D6:K6" si="0">D7+D30+D35+D39+D45+D48+D58+D62+D65</f>
        <v>5463.0300000000007</v>
      </c>
      <c r="E6" s="297">
        <f t="shared" si="0"/>
        <v>14078.67</v>
      </c>
      <c r="F6" s="297">
        <f t="shared" si="0"/>
        <v>0</v>
      </c>
      <c r="G6" s="297">
        <f t="shared" si="0"/>
        <v>0</v>
      </c>
      <c r="H6" s="297">
        <f t="shared" si="0"/>
        <v>0</v>
      </c>
      <c r="I6" s="297">
        <f t="shared" si="0"/>
        <v>0</v>
      </c>
      <c r="J6" s="297">
        <f t="shared" si="0"/>
        <v>0</v>
      </c>
      <c r="K6" s="297">
        <f t="shared" si="0"/>
        <v>9.36</v>
      </c>
      <c r="L6" s="311">
        <v>0</v>
      </c>
      <c r="M6" s="172"/>
      <c r="N6" s="172"/>
      <c r="O6" s="173">
        <v>0</v>
      </c>
      <c r="P6" s="180"/>
      <c r="R6" s="180"/>
      <c r="S6" s="180"/>
      <c r="T6" s="180"/>
      <c r="U6" s="180"/>
      <c r="V6" s="180"/>
      <c r="W6" s="180"/>
      <c r="X6" s="180"/>
      <c r="Y6" s="180"/>
    </row>
    <row r="7" spans="1:25" s="176" customFormat="1" ht="23.1" customHeight="1">
      <c r="A7" s="303" t="s">
        <v>1895</v>
      </c>
      <c r="B7" s="309" t="s">
        <v>1898</v>
      </c>
      <c r="C7" s="297">
        <f>D7+E7+K7</f>
        <v>6014.3</v>
      </c>
      <c r="D7" s="297">
        <v>3597.12</v>
      </c>
      <c r="E7" s="311">
        <v>2407.8200000000002</v>
      </c>
      <c r="F7" s="311"/>
      <c r="G7" s="311"/>
      <c r="H7" s="311"/>
      <c r="I7" s="311"/>
      <c r="J7" s="311"/>
      <c r="K7" s="297">
        <f t="shared" ref="K7" si="1">K8+K11+K15+K18+K21+K24+K27</f>
        <v>9.36</v>
      </c>
      <c r="L7" s="311"/>
      <c r="M7" s="172"/>
      <c r="N7" s="172"/>
      <c r="O7" s="173"/>
      <c r="P7" s="180"/>
      <c r="R7" s="180"/>
      <c r="S7" s="180"/>
      <c r="T7" s="180"/>
      <c r="U7" s="180"/>
      <c r="V7" s="180"/>
      <c r="W7" s="180"/>
      <c r="X7" s="180"/>
      <c r="Y7" s="180"/>
    </row>
    <row r="8" spans="1:25" s="176" customFormat="1" ht="23.1" customHeight="1">
      <c r="A8" s="303" t="s">
        <v>1896</v>
      </c>
      <c r="B8" s="309" t="s">
        <v>483</v>
      </c>
      <c r="C8" s="297">
        <f t="shared" ref="C8:C67" si="2">D8+E8+K8</f>
        <v>4077.71</v>
      </c>
      <c r="D8" s="297">
        <v>3597.12</v>
      </c>
      <c r="E8" s="311">
        <v>471.23</v>
      </c>
      <c r="F8" s="311"/>
      <c r="G8" s="311"/>
      <c r="H8" s="311"/>
      <c r="I8" s="311"/>
      <c r="J8" s="311"/>
      <c r="K8" s="297">
        <f t="shared" ref="K8" si="3">K9+K10</f>
        <v>9.36</v>
      </c>
      <c r="L8" s="311"/>
      <c r="M8" s="172"/>
      <c r="N8" s="172"/>
      <c r="O8" s="173"/>
      <c r="P8" s="180"/>
      <c r="R8" s="180"/>
      <c r="S8" s="180"/>
      <c r="T8" s="180"/>
      <c r="U8" s="180"/>
      <c r="V8" s="180"/>
      <c r="W8" s="180"/>
      <c r="X8" s="180"/>
      <c r="Y8" s="180"/>
    </row>
    <row r="9" spans="1:25" s="176" customFormat="1" ht="23.1" customHeight="1">
      <c r="A9" s="294">
        <v>2010301</v>
      </c>
      <c r="B9" s="286" t="s">
        <v>467</v>
      </c>
      <c r="C9" s="173">
        <f t="shared" si="2"/>
        <v>3772.21</v>
      </c>
      <c r="D9" s="173">
        <v>3597.12</v>
      </c>
      <c r="E9" s="183">
        <v>165.73</v>
      </c>
      <c r="F9" s="183"/>
      <c r="G9" s="183"/>
      <c r="H9" s="183"/>
      <c r="I9" s="183"/>
      <c r="J9" s="183"/>
      <c r="K9" s="173">
        <v>9.36</v>
      </c>
      <c r="L9" s="183"/>
      <c r="M9" s="172"/>
      <c r="N9" s="172"/>
      <c r="O9" s="173"/>
      <c r="P9" s="180"/>
      <c r="R9" s="180"/>
      <c r="S9" s="180"/>
      <c r="T9" s="180"/>
      <c r="U9" s="180"/>
      <c r="V9" s="180"/>
      <c r="W9" s="180"/>
      <c r="X9" s="180"/>
      <c r="Y9" s="180"/>
    </row>
    <row r="10" spans="1:25" s="176" customFormat="1" ht="23.1" customHeight="1">
      <c r="A10" s="294">
        <v>2010302</v>
      </c>
      <c r="B10" s="286" t="s">
        <v>468</v>
      </c>
      <c r="C10" s="173">
        <f t="shared" si="2"/>
        <v>305.5</v>
      </c>
      <c r="D10" s="173"/>
      <c r="E10" s="183">
        <v>305.5</v>
      </c>
      <c r="F10" s="183"/>
      <c r="G10" s="183"/>
      <c r="H10" s="183"/>
      <c r="I10" s="183"/>
      <c r="J10" s="183"/>
      <c r="K10" s="183"/>
      <c r="L10" s="183"/>
      <c r="M10" s="172"/>
      <c r="N10" s="172"/>
      <c r="O10" s="173"/>
      <c r="P10" s="180"/>
      <c r="R10" s="180"/>
      <c r="S10" s="180"/>
      <c r="T10" s="180"/>
      <c r="U10" s="180"/>
      <c r="V10" s="180"/>
      <c r="W10" s="180"/>
      <c r="X10" s="180"/>
      <c r="Y10" s="180"/>
    </row>
    <row r="11" spans="1:25" s="176" customFormat="1" ht="23.1" customHeight="1">
      <c r="A11" s="295">
        <v>20106</v>
      </c>
      <c r="B11" s="309" t="str">
        <f>VLOOKUP(A11,Sheet1!A1:B1830,2,0)</f>
        <v>财政事务</v>
      </c>
      <c r="C11" s="297">
        <f t="shared" si="2"/>
        <v>702</v>
      </c>
      <c r="D11" s="297">
        <v>0</v>
      </c>
      <c r="E11" s="311">
        <v>702</v>
      </c>
      <c r="F11" s="311"/>
      <c r="G11" s="311"/>
      <c r="H11" s="311"/>
      <c r="I11" s="311"/>
      <c r="J11" s="311"/>
      <c r="K11" s="311"/>
      <c r="L11" s="311"/>
      <c r="M11" s="172"/>
      <c r="N11" s="172"/>
      <c r="O11" s="173"/>
      <c r="P11" s="180"/>
      <c r="R11" s="180"/>
      <c r="S11" s="180"/>
      <c r="T11" s="180"/>
      <c r="U11" s="180"/>
      <c r="V11" s="180"/>
      <c r="W11" s="180"/>
      <c r="X11" s="180"/>
      <c r="Y11" s="180"/>
    </row>
    <row r="12" spans="1:25" s="176" customFormat="1" ht="23.1" customHeight="1">
      <c r="A12" s="294">
        <v>2010601</v>
      </c>
      <c r="B12" s="286" t="str">
        <f>VLOOKUP(A12,Sheet1!A2:B1831,2,0)</f>
        <v>行政运行</v>
      </c>
      <c r="C12" s="173">
        <f t="shared" si="2"/>
        <v>32</v>
      </c>
      <c r="D12" s="173"/>
      <c r="E12" s="183">
        <v>32</v>
      </c>
      <c r="F12" s="183"/>
      <c r="G12" s="183"/>
      <c r="H12" s="183"/>
      <c r="I12" s="183"/>
      <c r="J12" s="183"/>
      <c r="K12" s="183"/>
      <c r="L12" s="183"/>
      <c r="M12" s="172"/>
      <c r="N12" s="172"/>
      <c r="O12" s="173"/>
      <c r="P12" s="180"/>
      <c r="R12" s="180"/>
      <c r="S12" s="180"/>
      <c r="T12" s="180"/>
      <c r="U12" s="180"/>
      <c r="V12" s="180"/>
      <c r="W12" s="180"/>
      <c r="X12" s="180"/>
      <c r="Y12" s="180"/>
    </row>
    <row r="13" spans="1:25" s="176" customFormat="1" ht="23.1" customHeight="1">
      <c r="A13" s="294">
        <v>2010608</v>
      </c>
      <c r="B13" s="286" t="str">
        <f>VLOOKUP(A13,Sheet1!A3:B1832,2,0)</f>
        <v>财政委托业务支出</v>
      </c>
      <c r="C13" s="173">
        <f t="shared" si="2"/>
        <v>300</v>
      </c>
      <c r="D13" s="173"/>
      <c r="E13" s="183">
        <v>300</v>
      </c>
      <c r="F13" s="183"/>
      <c r="G13" s="183"/>
      <c r="H13" s="183"/>
      <c r="I13" s="183"/>
      <c r="J13" s="183"/>
      <c r="K13" s="183"/>
      <c r="L13" s="183"/>
      <c r="M13" s="172"/>
      <c r="N13" s="172"/>
      <c r="O13" s="173"/>
      <c r="P13" s="180"/>
      <c r="R13" s="180"/>
      <c r="S13" s="180"/>
      <c r="T13" s="180"/>
      <c r="U13" s="180"/>
      <c r="V13" s="180"/>
      <c r="W13" s="180"/>
      <c r="X13" s="180"/>
      <c r="Y13" s="180"/>
    </row>
    <row r="14" spans="1:25" s="176" customFormat="1" ht="23.1" customHeight="1">
      <c r="A14" s="294">
        <v>2010699</v>
      </c>
      <c r="B14" s="286" t="str">
        <f>VLOOKUP(A14,Sheet1!A4:B1833,2,0)</f>
        <v>其他财政事务支出</v>
      </c>
      <c r="C14" s="173">
        <f t="shared" si="2"/>
        <v>370</v>
      </c>
      <c r="D14" s="173"/>
      <c r="E14" s="183">
        <v>370</v>
      </c>
      <c r="F14" s="183"/>
      <c r="G14" s="183"/>
      <c r="H14" s="183"/>
      <c r="I14" s="183"/>
      <c r="J14" s="183"/>
      <c r="K14" s="183"/>
      <c r="L14" s="183"/>
      <c r="M14" s="172"/>
      <c r="N14" s="172"/>
      <c r="O14" s="173"/>
      <c r="P14" s="180"/>
      <c r="R14" s="180"/>
      <c r="S14" s="180"/>
      <c r="T14" s="180"/>
      <c r="U14" s="180"/>
      <c r="V14" s="180"/>
      <c r="W14" s="180"/>
      <c r="X14" s="180"/>
      <c r="Y14" s="180"/>
    </row>
    <row r="15" spans="1:25" s="176" customFormat="1" ht="23.1" customHeight="1">
      <c r="A15" s="295">
        <v>20111</v>
      </c>
      <c r="B15" s="309" t="str">
        <f>VLOOKUP(A15,Sheet1!A5:B1834,2,0)</f>
        <v>纪检监察事务</v>
      </c>
      <c r="C15" s="297">
        <f t="shared" si="2"/>
        <v>34</v>
      </c>
      <c r="D15" s="297">
        <v>0</v>
      </c>
      <c r="E15" s="311">
        <v>34</v>
      </c>
      <c r="F15" s="311"/>
      <c r="G15" s="311"/>
      <c r="H15" s="311"/>
      <c r="I15" s="311"/>
      <c r="J15" s="311"/>
      <c r="K15" s="311"/>
      <c r="L15" s="311"/>
      <c r="M15" s="172"/>
      <c r="N15" s="172"/>
      <c r="O15" s="173"/>
      <c r="P15" s="180"/>
      <c r="R15" s="180"/>
      <c r="S15" s="180"/>
      <c r="T15" s="180"/>
      <c r="U15" s="180"/>
      <c r="V15" s="180"/>
      <c r="W15" s="180"/>
      <c r="X15" s="180"/>
      <c r="Y15" s="180"/>
    </row>
    <row r="16" spans="1:25" s="176" customFormat="1" ht="23.1" customHeight="1">
      <c r="A16" s="294">
        <v>2011101</v>
      </c>
      <c r="B16" s="286" t="str">
        <f>VLOOKUP(A16,Sheet1!A6:B1835,2,0)</f>
        <v>行政运行</v>
      </c>
      <c r="C16" s="173">
        <f t="shared" si="2"/>
        <v>10</v>
      </c>
      <c r="D16" s="173"/>
      <c r="E16" s="183">
        <v>10</v>
      </c>
      <c r="F16" s="183"/>
      <c r="G16" s="183"/>
      <c r="H16" s="183"/>
      <c r="I16" s="183"/>
      <c r="J16" s="183"/>
      <c r="K16" s="183"/>
      <c r="L16" s="183"/>
      <c r="M16" s="172"/>
      <c r="N16" s="172"/>
      <c r="O16" s="173"/>
      <c r="P16" s="180"/>
      <c r="R16" s="180"/>
      <c r="S16" s="180"/>
      <c r="T16" s="180"/>
      <c r="U16" s="180"/>
      <c r="V16" s="180"/>
      <c r="W16" s="180"/>
      <c r="X16" s="180"/>
      <c r="Y16" s="180"/>
    </row>
    <row r="17" spans="1:25" s="176" customFormat="1" ht="23.1" customHeight="1">
      <c r="A17" s="294">
        <v>2011102</v>
      </c>
      <c r="B17" s="286" t="str">
        <f>VLOOKUP(A17,Sheet1!A7:B1836,2,0)</f>
        <v>一般行政管理事务</v>
      </c>
      <c r="C17" s="173">
        <f t="shared" si="2"/>
        <v>24</v>
      </c>
      <c r="D17" s="173"/>
      <c r="E17" s="183">
        <v>24</v>
      </c>
      <c r="F17" s="183"/>
      <c r="G17" s="183"/>
      <c r="H17" s="183"/>
      <c r="I17" s="183"/>
      <c r="J17" s="183"/>
      <c r="K17" s="183"/>
      <c r="L17" s="183"/>
      <c r="M17" s="172"/>
      <c r="N17" s="172"/>
      <c r="O17" s="173"/>
      <c r="P17" s="180"/>
      <c r="R17" s="180"/>
      <c r="S17" s="180"/>
      <c r="T17" s="180"/>
      <c r="U17" s="180"/>
      <c r="V17" s="180"/>
      <c r="W17" s="180"/>
      <c r="X17" s="180"/>
      <c r="Y17" s="180"/>
    </row>
    <row r="18" spans="1:25" s="176" customFormat="1" ht="23.1" customHeight="1">
      <c r="A18" s="295">
        <v>20113</v>
      </c>
      <c r="B18" s="309" t="str">
        <f>VLOOKUP(A18,Sheet1!A8:B1837,2,0)</f>
        <v>商贸事务</v>
      </c>
      <c r="C18" s="297">
        <f t="shared" si="2"/>
        <v>486</v>
      </c>
      <c r="D18" s="297">
        <v>0</v>
      </c>
      <c r="E18" s="311">
        <v>486</v>
      </c>
      <c r="F18" s="311"/>
      <c r="G18" s="311"/>
      <c r="H18" s="311"/>
      <c r="I18" s="311"/>
      <c r="J18" s="311"/>
      <c r="K18" s="311"/>
      <c r="L18" s="311"/>
      <c r="M18" s="172"/>
      <c r="N18" s="172"/>
      <c r="O18" s="173"/>
      <c r="P18" s="180"/>
      <c r="R18" s="180"/>
      <c r="S18" s="180"/>
      <c r="T18" s="180"/>
      <c r="U18" s="180"/>
      <c r="V18" s="180"/>
      <c r="W18" s="180"/>
      <c r="X18" s="180"/>
      <c r="Y18" s="180"/>
    </row>
    <row r="19" spans="1:25" s="176" customFormat="1" ht="23.1" customHeight="1">
      <c r="A19" s="294">
        <v>2011301</v>
      </c>
      <c r="B19" s="286" t="str">
        <f>VLOOKUP(A19,Sheet1!A9:B1838,2,0)</f>
        <v>行政运行</v>
      </c>
      <c r="C19" s="173">
        <f t="shared" si="2"/>
        <v>36</v>
      </c>
      <c r="D19" s="173"/>
      <c r="E19" s="183">
        <v>36</v>
      </c>
      <c r="F19" s="183"/>
      <c r="G19" s="183"/>
      <c r="H19" s="183"/>
      <c r="I19" s="183"/>
      <c r="J19" s="183"/>
      <c r="K19" s="183"/>
      <c r="L19" s="183"/>
      <c r="M19" s="172"/>
      <c r="N19" s="172"/>
      <c r="O19" s="173"/>
      <c r="P19" s="180"/>
      <c r="R19" s="180"/>
      <c r="S19" s="180"/>
      <c r="T19" s="180"/>
      <c r="U19" s="180"/>
      <c r="V19" s="180"/>
      <c r="W19" s="180"/>
      <c r="X19" s="180"/>
      <c r="Y19" s="180"/>
    </row>
    <row r="20" spans="1:25" s="176" customFormat="1" ht="23.1" customHeight="1">
      <c r="A20" s="294">
        <v>2011308</v>
      </c>
      <c r="B20" s="286" t="str">
        <f>VLOOKUP(A20,Sheet1!A10:B1839,2,0)</f>
        <v>招商引资</v>
      </c>
      <c r="C20" s="173">
        <f t="shared" si="2"/>
        <v>450</v>
      </c>
      <c r="D20" s="173"/>
      <c r="E20" s="183">
        <v>450</v>
      </c>
      <c r="F20" s="183"/>
      <c r="G20" s="183"/>
      <c r="H20" s="183"/>
      <c r="I20" s="183"/>
      <c r="J20" s="183"/>
      <c r="K20" s="183"/>
      <c r="L20" s="183"/>
      <c r="M20" s="172"/>
      <c r="N20" s="172"/>
      <c r="O20" s="173"/>
      <c r="P20" s="180"/>
      <c r="R20" s="180"/>
      <c r="S20" s="180"/>
      <c r="T20" s="180"/>
      <c r="U20" s="180"/>
      <c r="V20" s="180"/>
      <c r="W20" s="180"/>
      <c r="X20" s="180"/>
      <c r="Y20" s="180"/>
    </row>
    <row r="21" spans="1:25" s="176" customFormat="1" ht="23.1" customHeight="1">
      <c r="A21" s="295">
        <v>20129</v>
      </c>
      <c r="B21" s="309" t="str">
        <f>VLOOKUP(A21,Sheet1!A11:B1840,2,0)</f>
        <v>群众团体事务</v>
      </c>
      <c r="C21" s="297">
        <f t="shared" si="2"/>
        <v>57.73</v>
      </c>
      <c r="D21" s="297">
        <v>0</v>
      </c>
      <c r="E21" s="311">
        <v>57.73</v>
      </c>
      <c r="F21" s="311"/>
      <c r="G21" s="311"/>
      <c r="H21" s="311"/>
      <c r="I21" s="311"/>
      <c r="J21" s="311"/>
      <c r="K21" s="311"/>
      <c r="L21" s="311"/>
      <c r="M21" s="172"/>
      <c r="N21" s="172"/>
      <c r="O21" s="173"/>
      <c r="P21" s="180"/>
      <c r="R21" s="180"/>
      <c r="S21" s="180"/>
      <c r="T21" s="180"/>
      <c r="U21" s="180"/>
      <c r="V21" s="180"/>
      <c r="W21" s="180"/>
      <c r="X21" s="180"/>
      <c r="Y21" s="180"/>
    </row>
    <row r="22" spans="1:25" s="176" customFormat="1" ht="23.1" customHeight="1">
      <c r="A22" s="294">
        <v>2012906</v>
      </c>
      <c r="B22" s="286" t="str">
        <f>VLOOKUP(A22,Sheet1!A12:B1841,2,0)</f>
        <v>工会事务</v>
      </c>
      <c r="C22" s="173">
        <f t="shared" si="2"/>
        <v>51.73</v>
      </c>
      <c r="D22" s="173"/>
      <c r="E22" s="183">
        <v>51.73</v>
      </c>
      <c r="F22" s="183"/>
      <c r="G22" s="183"/>
      <c r="H22" s="183"/>
      <c r="I22" s="183"/>
      <c r="J22" s="183"/>
      <c r="K22" s="183"/>
      <c r="L22" s="183"/>
      <c r="M22" s="172"/>
      <c r="N22" s="172"/>
      <c r="O22" s="173"/>
      <c r="P22" s="180"/>
      <c r="R22" s="180"/>
      <c r="S22" s="180"/>
      <c r="T22" s="180"/>
      <c r="U22" s="180"/>
      <c r="V22" s="180"/>
      <c r="W22" s="180"/>
      <c r="X22" s="180"/>
      <c r="Y22" s="180"/>
    </row>
    <row r="23" spans="1:25" s="176" customFormat="1" ht="23.1" customHeight="1">
      <c r="A23" s="294">
        <v>2012950</v>
      </c>
      <c r="B23" s="286" t="str">
        <f>VLOOKUP(A23,Sheet1!A13:B1842,2,0)</f>
        <v>事业运行</v>
      </c>
      <c r="C23" s="173">
        <f t="shared" si="2"/>
        <v>6</v>
      </c>
      <c r="D23" s="173"/>
      <c r="E23" s="183">
        <v>6</v>
      </c>
      <c r="F23" s="183"/>
      <c r="G23" s="183"/>
      <c r="H23" s="183"/>
      <c r="I23" s="183"/>
      <c r="J23" s="183"/>
      <c r="K23" s="183"/>
      <c r="L23" s="183"/>
      <c r="M23" s="172"/>
      <c r="N23" s="172"/>
      <c r="O23" s="173"/>
      <c r="P23" s="180"/>
      <c r="R23" s="180"/>
      <c r="S23" s="180"/>
      <c r="T23" s="180"/>
      <c r="U23" s="180"/>
      <c r="V23" s="180"/>
      <c r="W23" s="180"/>
      <c r="X23" s="180"/>
      <c r="Y23" s="180"/>
    </row>
    <row r="24" spans="1:25" s="176" customFormat="1" ht="23.1" customHeight="1">
      <c r="A24" s="295">
        <v>20132</v>
      </c>
      <c r="B24" s="309" t="str">
        <f>VLOOKUP(A24,Sheet1!A14:B1843,2,0)</f>
        <v>组织事务</v>
      </c>
      <c r="C24" s="297">
        <f t="shared" si="2"/>
        <v>318.86</v>
      </c>
      <c r="D24" s="297">
        <v>0</v>
      </c>
      <c r="E24" s="311">
        <v>318.86</v>
      </c>
      <c r="F24" s="311"/>
      <c r="G24" s="311"/>
      <c r="H24" s="311"/>
      <c r="I24" s="311"/>
      <c r="J24" s="311"/>
      <c r="K24" s="311"/>
      <c r="L24" s="311"/>
      <c r="M24" s="172"/>
      <c r="N24" s="172"/>
      <c r="O24" s="173"/>
      <c r="P24" s="180"/>
      <c r="R24" s="180"/>
      <c r="S24" s="180"/>
      <c r="T24" s="180"/>
      <c r="U24" s="180"/>
      <c r="V24" s="180"/>
      <c r="W24" s="180"/>
      <c r="X24" s="180"/>
      <c r="Y24" s="180"/>
    </row>
    <row r="25" spans="1:25" s="176" customFormat="1" ht="23.1" customHeight="1">
      <c r="A25" s="294">
        <v>2013201</v>
      </c>
      <c r="B25" s="286" t="str">
        <f>VLOOKUP(A25,Sheet1!A15:B1844,2,0)</f>
        <v>行政运行</v>
      </c>
      <c r="C25" s="173">
        <f t="shared" si="2"/>
        <v>8</v>
      </c>
      <c r="D25" s="173"/>
      <c r="E25" s="183">
        <v>8</v>
      </c>
      <c r="F25" s="183"/>
      <c r="G25" s="183"/>
      <c r="H25" s="183"/>
      <c r="I25" s="183"/>
      <c r="J25" s="183"/>
      <c r="K25" s="183"/>
      <c r="L25" s="183"/>
      <c r="M25" s="172"/>
      <c r="N25" s="172"/>
      <c r="O25" s="173"/>
      <c r="P25" s="180"/>
      <c r="R25" s="180"/>
      <c r="S25" s="180"/>
      <c r="T25" s="180"/>
      <c r="U25" s="180"/>
      <c r="V25" s="180"/>
      <c r="W25" s="180"/>
      <c r="X25" s="180"/>
      <c r="Y25" s="180"/>
    </row>
    <row r="26" spans="1:25" s="176" customFormat="1" ht="23.1" customHeight="1">
      <c r="A26" s="294">
        <v>2013299</v>
      </c>
      <c r="B26" s="286" t="str">
        <f>VLOOKUP(A26,Sheet1!A16:B1845,2,0)</f>
        <v>其他组织事务支出</v>
      </c>
      <c r="C26" s="173">
        <f t="shared" si="2"/>
        <v>310.86</v>
      </c>
      <c r="D26" s="173"/>
      <c r="E26" s="183">
        <v>310.86</v>
      </c>
      <c r="F26" s="183"/>
      <c r="G26" s="183"/>
      <c r="H26" s="183"/>
      <c r="I26" s="183"/>
      <c r="J26" s="183"/>
      <c r="K26" s="183"/>
      <c r="L26" s="183"/>
      <c r="M26" s="172"/>
      <c r="N26" s="172"/>
      <c r="O26" s="173"/>
      <c r="P26" s="180"/>
      <c r="R26" s="180"/>
      <c r="S26" s="180"/>
      <c r="T26" s="180"/>
      <c r="U26" s="180"/>
      <c r="V26" s="180"/>
      <c r="W26" s="180"/>
      <c r="X26" s="180"/>
      <c r="Y26" s="180"/>
    </row>
    <row r="27" spans="1:25" s="176" customFormat="1" ht="23.1" customHeight="1">
      <c r="A27" s="295">
        <v>20133</v>
      </c>
      <c r="B27" s="309" t="str">
        <f>VLOOKUP(A27,Sheet1!A17:B1846,2,0)</f>
        <v>宣传事务</v>
      </c>
      <c r="C27" s="297">
        <f t="shared" si="2"/>
        <v>338</v>
      </c>
      <c r="D27" s="297">
        <v>0</v>
      </c>
      <c r="E27" s="311">
        <v>338</v>
      </c>
      <c r="F27" s="311"/>
      <c r="G27" s="311"/>
      <c r="H27" s="311"/>
      <c r="I27" s="311"/>
      <c r="J27" s="311"/>
      <c r="K27" s="311"/>
      <c r="L27" s="311"/>
      <c r="M27" s="172"/>
      <c r="N27" s="172"/>
      <c r="O27" s="173"/>
      <c r="P27" s="180"/>
      <c r="R27" s="180"/>
      <c r="S27" s="180"/>
      <c r="T27" s="180"/>
      <c r="U27" s="180"/>
      <c r="V27" s="180"/>
      <c r="W27" s="180"/>
      <c r="X27" s="180"/>
      <c r="Y27" s="180"/>
    </row>
    <row r="28" spans="1:25" s="176" customFormat="1" ht="23.1" customHeight="1">
      <c r="A28" s="294">
        <v>2013350</v>
      </c>
      <c r="B28" s="286" t="str">
        <f>VLOOKUP(A28,Sheet1!A18:B1847,2,0)</f>
        <v>事业运行</v>
      </c>
      <c r="C28" s="173">
        <f t="shared" si="2"/>
        <v>8</v>
      </c>
      <c r="D28" s="173"/>
      <c r="E28" s="183">
        <v>8</v>
      </c>
      <c r="F28" s="183"/>
      <c r="G28" s="183"/>
      <c r="H28" s="183"/>
      <c r="I28" s="183"/>
      <c r="J28" s="183"/>
      <c r="K28" s="183"/>
      <c r="L28" s="183"/>
      <c r="M28" s="172"/>
      <c r="N28" s="172"/>
      <c r="O28" s="173"/>
      <c r="P28" s="180"/>
      <c r="R28" s="180"/>
      <c r="S28" s="180"/>
      <c r="T28" s="180"/>
      <c r="U28" s="180"/>
      <c r="V28" s="180"/>
      <c r="W28" s="180"/>
      <c r="X28" s="180"/>
      <c r="Y28" s="180"/>
    </row>
    <row r="29" spans="1:25" s="176" customFormat="1" ht="23.1" customHeight="1">
      <c r="A29" s="294">
        <v>2013399</v>
      </c>
      <c r="B29" s="286" t="str">
        <f>VLOOKUP(A29,Sheet1!A19:B1848,2,0)</f>
        <v>其他宣传事务支出</v>
      </c>
      <c r="C29" s="173">
        <f t="shared" si="2"/>
        <v>330</v>
      </c>
      <c r="D29" s="173"/>
      <c r="E29" s="183">
        <v>330</v>
      </c>
      <c r="F29" s="183"/>
      <c r="G29" s="183"/>
      <c r="H29" s="183"/>
      <c r="I29" s="183"/>
      <c r="J29" s="183"/>
      <c r="K29" s="183"/>
      <c r="L29" s="183"/>
      <c r="M29" s="172"/>
      <c r="N29" s="172"/>
      <c r="O29" s="173"/>
      <c r="P29" s="180"/>
      <c r="R29" s="180"/>
      <c r="S29" s="180"/>
      <c r="T29" s="180"/>
      <c r="U29" s="180"/>
      <c r="V29" s="180"/>
      <c r="W29" s="180"/>
      <c r="X29" s="180"/>
      <c r="Y29" s="180"/>
    </row>
    <row r="30" spans="1:25" s="176" customFormat="1" ht="23.1" customHeight="1">
      <c r="A30" s="295">
        <v>204</v>
      </c>
      <c r="B30" s="309" t="str">
        <f>VLOOKUP(A30,Sheet1!A20:B1849,2,0)</f>
        <v>公共安全支出</v>
      </c>
      <c r="C30" s="297">
        <f t="shared" si="2"/>
        <v>1758.6599999999999</v>
      </c>
      <c r="D30" s="297">
        <v>952.88</v>
      </c>
      <c r="E30" s="311">
        <v>805.78</v>
      </c>
      <c r="F30" s="311"/>
      <c r="G30" s="311"/>
      <c r="H30" s="311"/>
      <c r="I30" s="311"/>
      <c r="J30" s="311"/>
      <c r="K30" s="311"/>
      <c r="L30" s="311"/>
      <c r="M30" s="172"/>
      <c r="N30" s="172"/>
      <c r="O30" s="173"/>
      <c r="P30" s="180"/>
      <c r="R30" s="180"/>
      <c r="S30" s="180"/>
      <c r="T30" s="180"/>
      <c r="U30" s="180"/>
      <c r="V30" s="180"/>
      <c r="W30" s="180"/>
      <c r="X30" s="180"/>
      <c r="Y30" s="180"/>
    </row>
    <row r="31" spans="1:25" s="176" customFormat="1" ht="23.1" customHeight="1">
      <c r="A31" s="295">
        <v>20402</v>
      </c>
      <c r="B31" s="309" t="str">
        <f>VLOOKUP(A31,Sheet1!A21:B1850,2,0)</f>
        <v>公安</v>
      </c>
      <c r="C31" s="297">
        <f t="shared" si="2"/>
        <v>1758.6599999999999</v>
      </c>
      <c r="D31" s="297">
        <v>952.88</v>
      </c>
      <c r="E31" s="311">
        <v>805.78</v>
      </c>
      <c r="F31" s="311"/>
      <c r="G31" s="311"/>
      <c r="H31" s="311"/>
      <c r="I31" s="311"/>
      <c r="J31" s="311"/>
      <c r="K31" s="311"/>
      <c r="L31" s="311"/>
      <c r="M31" s="172"/>
      <c r="N31" s="172"/>
      <c r="O31" s="173"/>
      <c r="P31" s="180"/>
      <c r="R31" s="180"/>
      <c r="S31" s="180"/>
      <c r="T31" s="180"/>
      <c r="U31" s="180"/>
      <c r="V31" s="180"/>
      <c r="W31" s="180"/>
      <c r="X31" s="180"/>
      <c r="Y31" s="180"/>
    </row>
    <row r="32" spans="1:25" s="176" customFormat="1" ht="23.1" customHeight="1">
      <c r="A32" s="294">
        <v>2040201</v>
      </c>
      <c r="B32" s="286" t="str">
        <f>VLOOKUP(A32,Sheet1!A22:B1851,2,0)</f>
        <v>行政运行</v>
      </c>
      <c r="C32" s="173">
        <f t="shared" si="2"/>
        <v>1158.6600000000001</v>
      </c>
      <c r="D32" s="173">
        <v>952.88</v>
      </c>
      <c r="E32" s="183">
        <v>205.78</v>
      </c>
      <c r="F32" s="183"/>
      <c r="G32" s="183"/>
      <c r="H32" s="183"/>
      <c r="I32" s="183"/>
      <c r="J32" s="183"/>
      <c r="K32" s="183"/>
      <c r="L32" s="183"/>
      <c r="M32" s="172"/>
      <c r="N32" s="172"/>
      <c r="O32" s="173"/>
      <c r="P32" s="180"/>
      <c r="R32" s="180"/>
      <c r="S32" s="180"/>
      <c r="T32" s="180"/>
      <c r="U32" s="180"/>
      <c r="V32" s="180"/>
      <c r="W32" s="180"/>
      <c r="X32" s="180"/>
      <c r="Y32" s="180"/>
    </row>
    <row r="33" spans="1:25" s="176" customFormat="1" ht="23.1" customHeight="1">
      <c r="A33" s="294">
        <v>2040220</v>
      </c>
      <c r="B33" s="286" t="str">
        <f>VLOOKUP(A33,Sheet1!A23:B1852,2,0)</f>
        <v>执法办案</v>
      </c>
      <c r="C33" s="173">
        <f t="shared" si="2"/>
        <v>300</v>
      </c>
      <c r="D33" s="173"/>
      <c r="E33" s="183">
        <v>300</v>
      </c>
      <c r="F33" s="183"/>
      <c r="G33" s="183"/>
      <c r="H33" s="183"/>
      <c r="I33" s="183"/>
      <c r="J33" s="183"/>
      <c r="K33" s="183"/>
      <c r="L33" s="183"/>
      <c r="M33" s="172"/>
      <c r="N33" s="172"/>
      <c r="O33" s="173"/>
      <c r="P33" s="180"/>
      <c r="R33" s="180"/>
      <c r="S33" s="180"/>
      <c r="T33" s="180"/>
      <c r="U33" s="180"/>
      <c r="V33" s="180"/>
      <c r="W33" s="180"/>
      <c r="X33" s="180"/>
      <c r="Y33" s="180"/>
    </row>
    <row r="34" spans="1:25" s="176" customFormat="1" ht="23.1" customHeight="1">
      <c r="A34" s="294">
        <v>2040299</v>
      </c>
      <c r="B34" s="286" t="str">
        <f>VLOOKUP(A34,Sheet1!A24:B1853,2,0)</f>
        <v>其他公安支出</v>
      </c>
      <c r="C34" s="173">
        <f t="shared" si="2"/>
        <v>300</v>
      </c>
      <c r="D34" s="173"/>
      <c r="E34" s="183">
        <v>300</v>
      </c>
      <c r="F34" s="183"/>
      <c r="G34" s="183"/>
      <c r="H34" s="183"/>
      <c r="I34" s="183"/>
      <c r="J34" s="183"/>
      <c r="K34" s="183"/>
      <c r="L34" s="183"/>
      <c r="M34" s="172"/>
      <c r="N34" s="172"/>
      <c r="O34" s="173"/>
      <c r="P34" s="180"/>
      <c r="R34" s="180"/>
      <c r="S34" s="180"/>
      <c r="T34" s="180"/>
      <c r="U34" s="180"/>
      <c r="V34" s="180"/>
      <c r="W34" s="180"/>
      <c r="X34" s="180"/>
      <c r="Y34" s="180"/>
    </row>
    <row r="35" spans="1:25" s="176" customFormat="1" ht="23.1" customHeight="1">
      <c r="A35" s="295">
        <v>206</v>
      </c>
      <c r="B35" s="309" t="str">
        <f>VLOOKUP(A35,Sheet1!A25:B1854,2,0)</f>
        <v>科学技术支出</v>
      </c>
      <c r="C35" s="297">
        <f t="shared" si="2"/>
        <v>887.17</v>
      </c>
      <c r="D35" s="297">
        <v>0</v>
      </c>
      <c r="E35" s="311">
        <v>887.17</v>
      </c>
      <c r="F35" s="311"/>
      <c r="G35" s="311"/>
      <c r="H35" s="311"/>
      <c r="I35" s="311"/>
      <c r="J35" s="311"/>
      <c r="K35" s="311"/>
      <c r="L35" s="311"/>
      <c r="M35" s="172"/>
      <c r="N35" s="172"/>
      <c r="O35" s="173"/>
      <c r="P35" s="180"/>
      <c r="R35" s="180"/>
      <c r="S35" s="180"/>
      <c r="T35" s="180"/>
      <c r="U35" s="180"/>
      <c r="V35" s="180"/>
      <c r="W35" s="180"/>
      <c r="X35" s="180"/>
      <c r="Y35" s="180"/>
    </row>
    <row r="36" spans="1:25" s="176" customFormat="1" ht="23.1" customHeight="1">
      <c r="A36" s="295">
        <v>20601</v>
      </c>
      <c r="B36" s="309" t="str">
        <f>VLOOKUP(A36,Sheet1!A26:B1855,2,0)</f>
        <v>科学技术管理事务</v>
      </c>
      <c r="C36" s="297">
        <f t="shared" si="2"/>
        <v>887.17</v>
      </c>
      <c r="D36" s="297">
        <v>0</v>
      </c>
      <c r="E36" s="311">
        <v>887.17</v>
      </c>
      <c r="F36" s="311"/>
      <c r="G36" s="311"/>
      <c r="H36" s="311"/>
      <c r="I36" s="311"/>
      <c r="J36" s="311"/>
      <c r="K36" s="311"/>
      <c r="L36" s="311"/>
      <c r="M36" s="172"/>
      <c r="N36" s="172"/>
      <c r="O36" s="173"/>
      <c r="P36" s="180"/>
      <c r="R36" s="180"/>
      <c r="S36" s="180"/>
      <c r="T36" s="180"/>
      <c r="U36" s="180"/>
      <c r="V36" s="180"/>
      <c r="W36" s="180"/>
      <c r="X36" s="180"/>
      <c r="Y36" s="180"/>
    </row>
    <row r="37" spans="1:25" s="176" customFormat="1" ht="23.1" customHeight="1">
      <c r="A37" s="294">
        <v>2060101</v>
      </c>
      <c r="B37" s="286" t="str">
        <f>VLOOKUP(A37,Sheet1!A27:B1856,2,0)</f>
        <v>行政运行</v>
      </c>
      <c r="C37" s="173">
        <f t="shared" si="2"/>
        <v>24</v>
      </c>
      <c r="D37" s="173"/>
      <c r="E37" s="183">
        <v>24</v>
      </c>
      <c r="F37" s="183"/>
      <c r="G37" s="183"/>
      <c r="H37" s="183"/>
      <c r="I37" s="183"/>
      <c r="J37" s="183"/>
      <c r="K37" s="183"/>
      <c r="L37" s="183"/>
      <c r="M37" s="172"/>
      <c r="N37" s="172"/>
      <c r="O37" s="173"/>
      <c r="P37" s="180"/>
      <c r="R37" s="180"/>
      <c r="S37" s="180"/>
      <c r="T37" s="180"/>
      <c r="U37" s="180"/>
      <c r="V37" s="180"/>
      <c r="W37" s="180"/>
      <c r="X37" s="180"/>
      <c r="Y37" s="180"/>
    </row>
    <row r="38" spans="1:25" s="176" customFormat="1" ht="23.1" customHeight="1">
      <c r="A38" s="294">
        <v>2060199</v>
      </c>
      <c r="B38" s="286" t="str">
        <f>VLOOKUP(A38,Sheet1!A28:B1857,2,0)</f>
        <v>其他科学技术管理事务支出</v>
      </c>
      <c r="C38" s="173">
        <f t="shared" si="2"/>
        <v>863.17</v>
      </c>
      <c r="D38" s="173"/>
      <c r="E38" s="183">
        <v>863.17</v>
      </c>
      <c r="F38" s="183"/>
      <c r="G38" s="183"/>
      <c r="H38" s="183"/>
      <c r="I38" s="183"/>
      <c r="J38" s="183"/>
      <c r="K38" s="183"/>
      <c r="L38" s="183"/>
      <c r="M38" s="172"/>
      <c r="N38" s="172"/>
      <c r="O38" s="173"/>
      <c r="P38" s="180"/>
      <c r="R38" s="180"/>
      <c r="S38" s="180"/>
      <c r="T38" s="180"/>
      <c r="U38" s="180"/>
      <c r="V38" s="180"/>
      <c r="W38" s="180"/>
      <c r="X38" s="180"/>
      <c r="Y38" s="180"/>
    </row>
    <row r="39" spans="1:25" s="176" customFormat="1" ht="23.1" customHeight="1">
      <c r="A39" s="295">
        <v>208</v>
      </c>
      <c r="B39" s="309" t="str">
        <f>VLOOKUP(A39,Sheet1!A19:B1848,2,0)</f>
        <v>社会保障和就业支出</v>
      </c>
      <c r="C39" s="297">
        <f t="shared" si="2"/>
        <v>353.71999999999997</v>
      </c>
      <c r="D39" s="297">
        <v>277.71999999999997</v>
      </c>
      <c r="E39" s="311">
        <v>76</v>
      </c>
      <c r="F39" s="311"/>
      <c r="G39" s="311"/>
      <c r="H39" s="311"/>
      <c r="I39" s="311"/>
      <c r="J39" s="311"/>
      <c r="K39" s="311"/>
      <c r="L39" s="311"/>
      <c r="M39" s="172"/>
      <c r="N39" s="172"/>
      <c r="O39" s="173"/>
      <c r="P39" s="180"/>
      <c r="R39" s="180"/>
      <c r="S39" s="180"/>
      <c r="T39" s="180"/>
      <c r="U39" s="180"/>
      <c r="V39" s="180"/>
      <c r="W39" s="180"/>
      <c r="X39" s="180"/>
      <c r="Y39" s="180"/>
    </row>
    <row r="40" spans="1:25" s="176" customFormat="1" ht="23.1" customHeight="1">
      <c r="A40" s="295">
        <v>20801</v>
      </c>
      <c r="B40" s="309" t="str">
        <f>VLOOKUP(A40,Sheet1!A20:B1849,2,0)</f>
        <v>人力资源和社会保障管理事务</v>
      </c>
      <c r="C40" s="297">
        <f t="shared" si="2"/>
        <v>166.51</v>
      </c>
      <c r="D40" s="297">
        <v>90.51</v>
      </c>
      <c r="E40" s="311">
        <v>76</v>
      </c>
      <c r="F40" s="311"/>
      <c r="G40" s="311"/>
      <c r="H40" s="311"/>
      <c r="I40" s="311"/>
      <c r="J40" s="311"/>
      <c r="K40" s="311"/>
      <c r="L40" s="311"/>
      <c r="M40" s="172"/>
      <c r="N40" s="172"/>
      <c r="O40" s="173"/>
      <c r="P40" s="180"/>
      <c r="R40" s="180"/>
      <c r="S40" s="180"/>
      <c r="T40" s="180"/>
      <c r="U40" s="180"/>
      <c r="V40" s="180"/>
      <c r="W40" s="180"/>
      <c r="X40" s="180"/>
      <c r="Y40" s="180"/>
    </row>
    <row r="41" spans="1:25" s="176" customFormat="1" ht="23.1" customHeight="1">
      <c r="A41" s="294">
        <v>2080106</v>
      </c>
      <c r="B41" s="286" t="str">
        <f>VLOOKUP(A41,Sheet1!A21:B1850,2,0)</f>
        <v>就业管理事务</v>
      </c>
      <c r="C41" s="173">
        <f t="shared" si="2"/>
        <v>70</v>
      </c>
      <c r="D41" s="173"/>
      <c r="E41" s="183">
        <v>70</v>
      </c>
      <c r="F41" s="183"/>
      <c r="G41" s="183"/>
      <c r="H41" s="183"/>
      <c r="I41" s="183"/>
      <c r="J41" s="183"/>
      <c r="K41" s="183"/>
      <c r="L41" s="183"/>
      <c r="M41" s="172"/>
      <c r="N41" s="172"/>
      <c r="O41" s="173"/>
      <c r="P41" s="180"/>
      <c r="R41" s="180"/>
      <c r="S41" s="180"/>
      <c r="T41" s="180"/>
      <c r="U41" s="180"/>
      <c r="V41" s="180"/>
      <c r="W41" s="180"/>
      <c r="X41" s="180"/>
      <c r="Y41" s="180"/>
    </row>
    <row r="42" spans="1:25" s="176" customFormat="1" ht="23.1" customHeight="1">
      <c r="A42" s="294">
        <v>2080150</v>
      </c>
      <c r="B42" s="286" t="str">
        <f>VLOOKUP(A42,Sheet1!A22:B1851,2,0)</f>
        <v>事业运行</v>
      </c>
      <c r="C42" s="173">
        <f t="shared" si="2"/>
        <v>96.51</v>
      </c>
      <c r="D42" s="173">
        <v>90.51</v>
      </c>
      <c r="E42" s="183">
        <v>6</v>
      </c>
      <c r="F42" s="183"/>
      <c r="G42" s="183"/>
      <c r="H42" s="183"/>
      <c r="I42" s="183"/>
      <c r="J42" s="183"/>
      <c r="K42" s="183"/>
      <c r="L42" s="183"/>
      <c r="M42" s="172"/>
      <c r="N42" s="172"/>
      <c r="O42" s="173"/>
      <c r="P42" s="180"/>
      <c r="R42" s="180"/>
      <c r="S42" s="180"/>
      <c r="T42" s="180"/>
      <c r="U42" s="180"/>
      <c r="V42" s="180"/>
      <c r="W42" s="180"/>
      <c r="X42" s="180"/>
      <c r="Y42" s="180"/>
    </row>
    <row r="43" spans="1:25" s="176" customFormat="1" ht="23.1" customHeight="1">
      <c r="A43" s="295">
        <v>20805</v>
      </c>
      <c r="B43" s="309" t="str">
        <f>VLOOKUP(A43,Sheet1!A23:B1852,2,0)</f>
        <v>行政事业单位养老支出</v>
      </c>
      <c r="C43" s="297">
        <f t="shared" si="2"/>
        <v>187.20999999999998</v>
      </c>
      <c r="D43" s="297">
        <v>187.20999999999998</v>
      </c>
      <c r="E43" s="311">
        <v>0</v>
      </c>
      <c r="F43" s="311"/>
      <c r="G43" s="311"/>
      <c r="H43" s="311"/>
      <c r="I43" s="311"/>
      <c r="J43" s="311"/>
      <c r="K43" s="311"/>
      <c r="L43" s="311"/>
      <c r="M43" s="172"/>
      <c r="N43" s="172"/>
      <c r="O43" s="173"/>
      <c r="P43" s="180"/>
      <c r="R43" s="180"/>
      <c r="S43" s="180"/>
      <c r="T43" s="180"/>
      <c r="U43" s="180"/>
      <c r="V43" s="180"/>
      <c r="W43" s="180"/>
      <c r="X43" s="180"/>
      <c r="Y43" s="180"/>
    </row>
    <row r="44" spans="1:25" s="176" customFormat="1" ht="23.1" customHeight="1">
      <c r="A44" s="294">
        <v>2080505</v>
      </c>
      <c r="B44" s="286" t="str">
        <f>VLOOKUP(A44,Sheet1!A24:B1853,2,0)</f>
        <v>机关事业单位基本养老保险缴费支出</v>
      </c>
      <c r="C44" s="173">
        <f t="shared" si="2"/>
        <v>187.20999999999998</v>
      </c>
      <c r="D44" s="173">
        <v>187.20999999999998</v>
      </c>
      <c r="E44" s="183">
        <v>0</v>
      </c>
      <c r="F44" s="183"/>
      <c r="G44" s="183"/>
      <c r="H44" s="183"/>
      <c r="I44" s="183"/>
      <c r="J44" s="183"/>
      <c r="K44" s="183"/>
      <c r="L44" s="183"/>
      <c r="M44" s="172"/>
      <c r="N44" s="172"/>
      <c r="O44" s="173"/>
      <c r="P44" s="180"/>
      <c r="R44" s="180"/>
      <c r="S44" s="180"/>
      <c r="T44" s="180"/>
      <c r="U44" s="180"/>
      <c r="V44" s="180"/>
      <c r="W44" s="180"/>
      <c r="X44" s="180"/>
      <c r="Y44" s="180"/>
    </row>
    <row r="45" spans="1:25" s="176" customFormat="1" ht="23.1" customHeight="1">
      <c r="A45" s="295">
        <v>210</v>
      </c>
      <c r="B45" s="309" t="str">
        <f>VLOOKUP(A45,Sheet1!A25:B1854,2,0)</f>
        <v>卫生健康支出</v>
      </c>
      <c r="C45" s="297">
        <f t="shared" si="2"/>
        <v>103.58000000000001</v>
      </c>
      <c r="D45" s="297">
        <v>103.58000000000001</v>
      </c>
      <c r="E45" s="311">
        <v>0</v>
      </c>
      <c r="F45" s="311"/>
      <c r="G45" s="311"/>
      <c r="H45" s="311"/>
      <c r="I45" s="311"/>
      <c r="J45" s="311"/>
      <c r="K45" s="311"/>
      <c r="L45" s="311"/>
      <c r="M45" s="172"/>
      <c r="N45" s="172"/>
      <c r="O45" s="173"/>
      <c r="P45" s="180"/>
      <c r="R45" s="180"/>
      <c r="S45" s="180"/>
      <c r="T45" s="180"/>
      <c r="U45" s="180"/>
      <c r="V45" s="180"/>
      <c r="W45" s="180"/>
      <c r="X45" s="180"/>
      <c r="Y45" s="180"/>
    </row>
    <row r="46" spans="1:25" s="176" customFormat="1" ht="23.1" customHeight="1">
      <c r="A46" s="295">
        <v>21011</v>
      </c>
      <c r="B46" s="309" t="str">
        <f>VLOOKUP(A46,Sheet1!A26:B1855,2,0)</f>
        <v>行政事业单位医疗</v>
      </c>
      <c r="C46" s="297">
        <f t="shared" si="2"/>
        <v>103.58000000000001</v>
      </c>
      <c r="D46" s="297">
        <v>103.58000000000001</v>
      </c>
      <c r="E46" s="311">
        <v>0</v>
      </c>
      <c r="F46" s="311"/>
      <c r="G46" s="311"/>
      <c r="H46" s="311"/>
      <c r="I46" s="311"/>
      <c r="J46" s="311"/>
      <c r="K46" s="311"/>
      <c r="L46" s="311"/>
      <c r="M46" s="172"/>
      <c r="N46" s="172"/>
      <c r="O46" s="173"/>
      <c r="P46" s="180"/>
      <c r="R46" s="180"/>
      <c r="S46" s="180"/>
      <c r="T46" s="180"/>
      <c r="U46" s="180"/>
      <c r="V46" s="180"/>
      <c r="W46" s="180"/>
      <c r="X46" s="180"/>
      <c r="Y46" s="180"/>
    </row>
    <row r="47" spans="1:25" s="176" customFormat="1" ht="23.1" customHeight="1">
      <c r="A47" s="294">
        <v>2101101</v>
      </c>
      <c r="B47" s="286" t="str">
        <f>VLOOKUP(A47,Sheet1!A22:B1851,2,0)</f>
        <v>行政单位医疗</v>
      </c>
      <c r="C47" s="173">
        <f t="shared" si="2"/>
        <v>103.58000000000001</v>
      </c>
      <c r="D47" s="173">
        <v>103.58000000000001</v>
      </c>
      <c r="E47" s="183">
        <v>0</v>
      </c>
      <c r="F47" s="183"/>
      <c r="G47" s="183"/>
      <c r="H47" s="183"/>
      <c r="I47" s="183"/>
      <c r="J47" s="183"/>
      <c r="K47" s="183"/>
      <c r="L47" s="183"/>
      <c r="M47" s="172"/>
      <c r="N47" s="172"/>
      <c r="O47" s="173"/>
      <c r="P47" s="180"/>
      <c r="R47" s="180"/>
      <c r="S47" s="180"/>
      <c r="T47" s="180"/>
      <c r="U47" s="180"/>
      <c r="V47" s="180"/>
      <c r="W47" s="180"/>
      <c r="X47" s="180"/>
      <c r="Y47" s="180"/>
    </row>
    <row r="48" spans="1:25" s="176" customFormat="1" ht="23.1" customHeight="1">
      <c r="A48" s="295">
        <v>212</v>
      </c>
      <c r="B48" s="309" t="str">
        <f>VLOOKUP(A48,Sheet1!A23:B1852,2,0)</f>
        <v>城乡社区支出</v>
      </c>
      <c r="C48" s="297">
        <f t="shared" si="2"/>
        <v>7763.18</v>
      </c>
      <c r="D48" s="297">
        <v>31.08</v>
      </c>
      <c r="E48" s="311">
        <v>7732.1</v>
      </c>
      <c r="F48" s="311"/>
      <c r="G48" s="311"/>
      <c r="H48" s="311"/>
      <c r="I48" s="311"/>
      <c r="J48" s="311"/>
      <c r="K48" s="311"/>
      <c r="L48" s="311"/>
      <c r="M48" s="172"/>
      <c r="N48" s="172"/>
      <c r="O48" s="173"/>
      <c r="P48" s="180"/>
      <c r="R48" s="180"/>
      <c r="S48" s="180"/>
      <c r="T48" s="180"/>
      <c r="U48" s="180"/>
      <c r="V48" s="180"/>
      <c r="W48" s="180"/>
      <c r="X48" s="180"/>
      <c r="Y48" s="180"/>
    </row>
    <row r="49" spans="1:25" s="176" customFormat="1" ht="23.1" customHeight="1">
      <c r="A49" s="295">
        <v>21201</v>
      </c>
      <c r="B49" s="309" t="str">
        <f>VLOOKUP(A49,Sheet1!A24:B1853,2,0)</f>
        <v>城乡社区管理事务</v>
      </c>
      <c r="C49" s="297">
        <f t="shared" si="2"/>
        <v>707.08</v>
      </c>
      <c r="D49" s="297">
        <v>31.08</v>
      </c>
      <c r="E49" s="311">
        <v>676</v>
      </c>
      <c r="F49" s="311"/>
      <c r="G49" s="311"/>
      <c r="H49" s="311"/>
      <c r="I49" s="311"/>
      <c r="J49" s="311"/>
      <c r="K49" s="311"/>
      <c r="L49" s="311"/>
      <c r="M49" s="172"/>
      <c r="N49" s="172"/>
      <c r="O49" s="173"/>
      <c r="P49" s="180"/>
      <c r="R49" s="180"/>
      <c r="S49" s="180"/>
      <c r="T49" s="180"/>
      <c r="U49" s="180"/>
      <c r="V49" s="180"/>
      <c r="W49" s="180"/>
      <c r="X49" s="180"/>
      <c r="Y49" s="180"/>
    </row>
    <row r="50" spans="1:25" s="176" customFormat="1" ht="23.1" customHeight="1">
      <c r="A50" s="294">
        <v>2120101</v>
      </c>
      <c r="B50" s="286" t="str">
        <f>VLOOKUP(A50,Sheet1!A25:B1854,2,0)</f>
        <v>行政运行</v>
      </c>
      <c r="C50" s="173">
        <f t="shared" si="2"/>
        <v>105.08</v>
      </c>
      <c r="D50" s="173">
        <v>31.08</v>
      </c>
      <c r="E50" s="183">
        <v>74</v>
      </c>
      <c r="F50" s="183"/>
      <c r="G50" s="183"/>
      <c r="H50" s="183"/>
      <c r="I50" s="183"/>
      <c r="J50" s="183"/>
      <c r="K50" s="183"/>
      <c r="L50" s="183"/>
      <c r="M50" s="172"/>
      <c r="N50" s="172"/>
      <c r="O50" s="173"/>
      <c r="P50" s="180"/>
      <c r="R50" s="180"/>
      <c r="S50" s="180"/>
      <c r="T50" s="180"/>
      <c r="U50" s="180"/>
      <c r="V50" s="180"/>
      <c r="W50" s="180"/>
      <c r="X50" s="180"/>
      <c r="Y50" s="180"/>
    </row>
    <row r="51" spans="1:25" s="176" customFormat="1" ht="23.1" customHeight="1">
      <c r="A51" s="294">
        <v>2120102</v>
      </c>
      <c r="B51" s="286" t="str">
        <f>VLOOKUP(A51,Sheet1!A26:B1855,2,0)</f>
        <v>一般行政管理事务</v>
      </c>
      <c r="C51" s="173">
        <f t="shared" si="2"/>
        <v>118</v>
      </c>
      <c r="D51" s="173"/>
      <c r="E51" s="183">
        <v>118</v>
      </c>
      <c r="F51" s="183"/>
      <c r="G51" s="183"/>
      <c r="H51" s="183"/>
      <c r="I51" s="183"/>
      <c r="J51" s="183"/>
      <c r="K51" s="183"/>
      <c r="L51" s="183"/>
      <c r="M51" s="172"/>
      <c r="N51" s="172"/>
      <c r="O51" s="173"/>
      <c r="P51" s="180"/>
      <c r="R51" s="180"/>
      <c r="S51" s="180"/>
      <c r="T51" s="180"/>
      <c r="U51" s="180"/>
      <c r="V51" s="180"/>
      <c r="W51" s="180"/>
      <c r="X51" s="180"/>
      <c r="Y51" s="180"/>
    </row>
    <row r="52" spans="1:25" s="176" customFormat="1" ht="23.1" customHeight="1">
      <c r="A52" s="294">
        <v>2120104</v>
      </c>
      <c r="B52" s="286" t="str">
        <f>VLOOKUP(A52,Sheet1!A27:B1856,2,0)</f>
        <v>城管执法</v>
      </c>
      <c r="C52" s="173">
        <f t="shared" si="2"/>
        <v>84</v>
      </c>
      <c r="D52" s="173"/>
      <c r="E52" s="183">
        <v>84</v>
      </c>
      <c r="F52" s="183"/>
      <c r="G52" s="183"/>
      <c r="H52" s="183"/>
      <c r="I52" s="183"/>
      <c r="J52" s="183"/>
      <c r="K52" s="183"/>
      <c r="L52" s="183"/>
      <c r="M52" s="172"/>
      <c r="N52" s="172"/>
      <c r="O52" s="173"/>
      <c r="P52" s="180"/>
      <c r="R52" s="180"/>
      <c r="S52" s="180"/>
      <c r="T52" s="180"/>
      <c r="U52" s="180"/>
      <c r="V52" s="180"/>
      <c r="W52" s="180"/>
      <c r="X52" s="180"/>
      <c r="Y52" s="180"/>
    </row>
    <row r="53" spans="1:25" s="176" customFormat="1" ht="23.1" customHeight="1">
      <c r="A53" s="294">
        <v>2120199</v>
      </c>
      <c r="B53" s="286" t="str">
        <f>VLOOKUP(A53,Sheet1!A28:B1857,2,0)</f>
        <v>其他城乡社区管理事务支出</v>
      </c>
      <c r="C53" s="173">
        <f t="shared" si="2"/>
        <v>400</v>
      </c>
      <c r="D53" s="173"/>
      <c r="E53" s="183">
        <v>400</v>
      </c>
      <c r="F53" s="183"/>
      <c r="G53" s="183"/>
      <c r="H53" s="183"/>
      <c r="I53" s="183"/>
      <c r="J53" s="183"/>
      <c r="K53" s="183"/>
      <c r="L53" s="183"/>
      <c r="M53" s="172"/>
      <c r="N53" s="172"/>
      <c r="O53" s="173"/>
      <c r="P53" s="180"/>
      <c r="R53" s="180"/>
      <c r="S53" s="180"/>
      <c r="T53" s="180"/>
      <c r="U53" s="180"/>
      <c r="V53" s="180"/>
      <c r="W53" s="180"/>
      <c r="X53" s="180"/>
      <c r="Y53" s="180"/>
    </row>
    <row r="54" spans="1:25" s="176" customFormat="1" ht="23.1" customHeight="1">
      <c r="A54" s="295">
        <v>21205</v>
      </c>
      <c r="B54" s="309" t="str">
        <f>VLOOKUP(A54,Sheet1!A29:B1858,2,0)</f>
        <v>城乡社区环境卫生</v>
      </c>
      <c r="C54" s="297">
        <f t="shared" si="2"/>
        <v>659.1</v>
      </c>
      <c r="D54" s="297">
        <v>0</v>
      </c>
      <c r="E54" s="311">
        <v>659.1</v>
      </c>
      <c r="F54" s="311"/>
      <c r="G54" s="311"/>
      <c r="H54" s="311"/>
      <c r="I54" s="311"/>
      <c r="J54" s="311"/>
      <c r="K54" s="311"/>
      <c r="L54" s="311"/>
      <c r="M54" s="172"/>
      <c r="N54" s="172"/>
      <c r="O54" s="173"/>
      <c r="P54" s="180"/>
      <c r="R54" s="180"/>
      <c r="S54" s="180"/>
      <c r="T54" s="180"/>
      <c r="U54" s="180"/>
      <c r="V54" s="180"/>
      <c r="W54" s="180"/>
      <c r="X54" s="180"/>
      <c r="Y54" s="180"/>
    </row>
    <row r="55" spans="1:25" s="176" customFormat="1" ht="23.1" customHeight="1">
      <c r="A55" s="294">
        <v>2120501</v>
      </c>
      <c r="B55" s="286" t="str">
        <f>VLOOKUP(A55,Sheet1!A30:B1859,2,0)</f>
        <v>城乡社区环境卫生</v>
      </c>
      <c r="C55" s="173">
        <f t="shared" si="2"/>
        <v>659.1</v>
      </c>
      <c r="D55" s="173"/>
      <c r="E55" s="183">
        <v>659.1</v>
      </c>
      <c r="F55" s="183"/>
      <c r="G55" s="183"/>
      <c r="H55" s="183"/>
      <c r="I55" s="183"/>
      <c r="J55" s="183"/>
      <c r="K55" s="183"/>
      <c r="L55" s="183"/>
      <c r="M55" s="172"/>
      <c r="N55" s="172"/>
      <c r="O55" s="173"/>
      <c r="P55" s="180"/>
      <c r="R55" s="180"/>
      <c r="S55" s="180"/>
      <c r="T55" s="180"/>
      <c r="U55" s="180"/>
      <c r="V55" s="180"/>
      <c r="W55" s="180"/>
      <c r="X55" s="180"/>
      <c r="Y55" s="180"/>
    </row>
    <row r="56" spans="1:25" s="176" customFormat="1" ht="23.1" customHeight="1">
      <c r="A56" s="295">
        <v>21299</v>
      </c>
      <c r="B56" s="309" t="str">
        <f>VLOOKUP(A56,Sheet1!A31:B1860,2,0)</f>
        <v>其他城乡社区支出</v>
      </c>
      <c r="C56" s="297">
        <f t="shared" si="2"/>
        <v>6397</v>
      </c>
      <c r="D56" s="297">
        <v>0</v>
      </c>
      <c r="E56" s="311">
        <v>6397</v>
      </c>
      <c r="F56" s="311"/>
      <c r="G56" s="311"/>
      <c r="H56" s="311"/>
      <c r="I56" s="311"/>
      <c r="J56" s="311"/>
      <c r="K56" s="311"/>
      <c r="L56" s="311"/>
      <c r="M56" s="172"/>
      <c r="N56" s="172"/>
      <c r="O56" s="173"/>
      <c r="P56" s="180"/>
      <c r="R56" s="180"/>
      <c r="S56" s="180"/>
      <c r="T56" s="180"/>
      <c r="U56" s="180"/>
      <c r="V56" s="180"/>
      <c r="W56" s="180"/>
      <c r="X56" s="180"/>
      <c r="Y56" s="180"/>
    </row>
    <row r="57" spans="1:25" s="176" customFormat="1" ht="23.1" customHeight="1">
      <c r="A57" s="294">
        <v>2129999</v>
      </c>
      <c r="B57" s="286" t="str">
        <f>VLOOKUP(A57,Sheet1!A25:B1854,2,0)</f>
        <v>其他城乡社区支出</v>
      </c>
      <c r="C57" s="173">
        <f t="shared" si="2"/>
        <v>6397</v>
      </c>
      <c r="D57" s="173"/>
      <c r="E57" s="183">
        <v>6397</v>
      </c>
      <c r="F57" s="183"/>
      <c r="G57" s="183"/>
      <c r="H57" s="183"/>
      <c r="I57" s="183"/>
      <c r="J57" s="183"/>
      <c r="K57" s="183"/>
      <c r="L57" s="183"/>
      <c r="M57" s="172"/>
      <c r="N57" s="172"/>
      <c r="O57" s="173"/>
      <c r="P57" s="180"/>
      <c r="R57" s="180"/>
      <c r="S57" s="180"/>
      <c r="T57" s="180"/>
      <c r="U57" s="180"/>
      <c r="V57" s="180"/>
      <c r="W57" s="180"/>
      <c r="X57" s="180"/>
      <c r="Y57" s="180"/>
    </row>
    <row r="58" spans="1:25" s="176" customFormat="1" ht="23.1" customHeight="1">
      <c r="A58" s="295">
        <v>220</v>
      </c>
      <c r="B58" s="309" t="str">
        <f>VLOOKUP(A58,Sheet1!A26:B1855,2,0)</f>
        <v>自然资源海洋气象等支出</v>
      </c>
      <c r="C58" s="297">
        <f t="shared" si="2"/>
        <v>2140.6</v>
      </c>
      <c r="D58" s="297">
        <v>75.599999999999994</v>
      </c>
      <c r="E58" s="311">
        <v>2065</v>
      </c>
      <c r="F58" s="311"/>
      <c r="G58" s="311"/>
      <c r="H58" s="311"/>
      <c r="I58" s="311"/>
      <c r="J58" s="311"/>
      <c r="K58" s="311"/>
      <c r="L58" s="311"/>
      <c r="M58" s="172"/>
      <c r="N58" s="172"/>
      <c r="O58" s="173"/>
      <c r="P58" s="180"/>
      <c r="R58" s="180"/>
      <c r="S58" s="180"/>
      <c r="T58" s="180"/>
      <c r="U58" s="180"/>
      <c r="V58" s="180"/>
      <c r="W58" s="180"/>
      <c r="X58" s="180"/>
      <c r="Y58" s="180"/>
    </row>
    <row r="59" spans="1:25" s="176" customFormat="1" ht="23.1" customHeight="1">
      <c r="A59" s="295">
        <v>22001</v>
      </c>
      <c r="B59" s="309" t="str">
        <f>VLOOKUP(A59,Sheet1!A27:B1856,2,0)</f>
        <v>自然资源事务</v>
      </c>
      <c r="C59" s="297">
        <f t="shared" si="2"/>
        <v>2140.6</v>
      </c>
      <c r="D59" s="297">
        <v>75.599999999999994</v>
      </c>
      <c r="E59" s="311">
        <v>2065</v>
      </c>
      <c r="F59" s="311"/>
      <c r="G59" s="311"/>
      <c r="H59" s="311"/>
      <c r="I59" s="311"/>
      <c r="J59" s="311"/>
      <c r="K59" s="311"/>
      <c r="L59" s="311"/>
      <c r="M59" s="172"/>
      <c r="N59" s="172"/>
      <c r="O59" s="173"/>
      <c r="P59" s="180"/>
      <c r="R59" s="180"/>
      <c r="S59" s="180"/>
      <c r="T59" s="180"/>
      <c r="U59" s="180"/>
      <c r="V59" s="180"/>
      <c r="W59" s="180"/>
      <c r="X59" s="180"/>
      <c r="Y59" s="180"/>
    </row>
    <row r="60" spans="1:25" s="176" customFormat="1" ht="23.1" customHeight="1">
      <c r="A60" s="294">
        <v>2200150</v>
      </c>
      <c r="B60" s="286" t="str">
        <f>VLOOKUP(A60,Sheet1!A29:B1858,2,0)</f>
        <v>事业运行</v>
      </c>
      <c r="C60" s="173">
        <f t="shared" si="2"/>
        <v>2140.6</v>
      </c>
      <c r="D60" s="173">
        <v>75.599999999999994</v>
      </c>
      <c r="E60" s="183">
        <v>2065</v>
      </c>
      <c r="F60" s="183"/>
      <c r="G60" s="183"/>
      <c r="H60" s="183"/>
      <c r="I60" s="183"/>
      <c r="J60" s="183"/>
      <c r="K60" s="183"/>
      <c r="L60" s="183"/>
      <c r="M60" s="172"/>
      <c r="N60" s="172"/>
      <c r="O60" s="173"/>
      <c r="P60" s="180"/>
      <c r="R60" s="180"/>
      <c r="S60" s="180"/>
      <c r="T60" s="180"/>
      <c r="U60" s="180"/>
      <c r="V60" s="180"/>
      <c r="W60" s="180"/>
      <c r="X60" s="180"/>
      <c r="Y60" s="180"/>
    </row>
    <row r="61" spans="1:25" s="176" customFormat="1" ht="23.1" customHeight="1">
      <c r="A61" s="294">
        <v>2200199</v>
      </c>
      <c r="B61" s="286" t="str">
        <f>VLOOKUP(A61,Sheet1!A30:B1859,2,0)</f>
        <v>其他自然资源事务支出</v>
      </c>
      <c r="C61" s="173">
        <f t="shared" si="2"/>
        <v>0</v>
      </c>
      <c r="D61" s="173"/>
      <c r="E61" s="183">
        <v>0</v>
      </c>
      <c r="F61" s="183"/>
      <c r="G61" s="183"/>
      <c r="H61" s="183"/>
      <c r="I61" s="183"/>
      <c r="J61" s="183"/>
      <c r="K61" s="183"/>
      <c r="L61" s="183"/>
      <c r="M61" s="172"/>
      <c r="N61" s="172"/>
      <c r="O61" s="173"/>
      <c r="P61" s="180"/>
      <c r="R61" s="180"/>
      <c r="S61" s="180"/>
      <c r="T61" s="180"/>
      <c r="U61" s="180"/>
      <c r="V61" s="180"/>
      <c r="W61" s="180"/>
      <c r="X61" s="180"/>
      <c r="Y61" s="180"/>
    </row>
    <row r="62" spans="1:25" s="176" customFormat="1" ht="23.1" customHeight="1">
      <c r="A62" s="295">
        <v>221</v>
      </c>
      <c r="B62" s="309" t="str">
        <f>VLOOKUP(A62,Sheet1!A31:B1860,2,0)</f>
        <v>住房保障支出</v>
      </c>
      <c r="C62" s="297">
        <f t="shared" si="2"/>
        <v>425.05</v>
      </c>
      <c r="D62" s="297">
        <v>425.05</v>
      </c>
      <c r="E62" s="311">
        <v>0</v>
      </c>
      <c r="F62" s="311"/>
      <c r="G62" s="311"/>
      <c r="H62" s="311"/>
      <c r="I62" s="311"/>
      <c r="J62" s="311"/>
      <c r="K62" s="311"/>
      <c r="L62" s="311"/>
      <c r="M62" s="172"/>
      <c r="N62" s="172"/>
      <c r="O62" s="173"/>
      <c r="P62" s="180"/>
      <c r="R62" s="180"/>
      <c r="S62" s="180"/>
      <c r="T62" s="180"/>
      <c r="U62" s="180"/>
      <c r="V62" s="180"/>
      <c r="W62" s="180"/>
      <c r="X62" s="180"/>
      <c r="Y62" s="180"/>
    </row>
    <row r="63" spans="1:25" s="176" customFormat="1" ht="23.1" customHeight="1">
      <c r="A63" s="295">
        <v>22102</v>
      </c>
      <c r="B63" s="309" t="str">
        <f>VLOOKUP(A63,Sheet1!A32:B1861,2,0)</f>
        <v>住房改革支出</v>
      </c>
      <c r="C63" s="297">
        <f t="shared" si="2"/>
        <v>425.05</v>
      </c>
      <c r="D63" s="297">
        <v>425.05</v>
      </c>
      <c r="E63" s="311">
        <v>0</v>
      </c>
      <c r="F63" s="311"/>
      <c r="G63" s="311"/>
      <c r="H63" s="311"/>
      <c r="I63" s="311"/>
      <c r="J63" s="311"/>
      <c r="K63" s="311"/>
      <c r="L63" s="311"/>
      <c r="M63" s="172"/>
      <c r="N63" s="172"/>
      <c r="O63" s="173"/>
      <c r="P63" s="180"/>
      <c r="R63" s="180"/>
      <c r="S63" s="180"/>
      <c r="T63" s="180"/>
      <c r="U63" s="180"/>
      <c r="V63" s="180"/>
      <c r="W63" s="180"/>
      <c r="X63" s="180"/>
      <c r="Y63" s="180"/>
    </row>
    <row r="64" spans="1:25" s="176" customFormat="1" ht="23.1" customHeight="1">
      <c r="A64" s="294">
        <v>2210201</v>
      </c>
      <c r="B64" s="286" t="str">
        <f>VLOOKUP(A64,Sheet1!A31:B1860,2,0)</f>
        <v>住房公积金</v>
      </c>
      <c r="C64" s="173">
        <f t="shared" si="2"/>
        <v>425.05</v>
      </c>
      <c r="D64" s="173">
        <v>425.05</v>
      </c>
      <c r="E64" s="183">
        <v>0</v>
      </c>
      <c r="F64" s="183"/>
      <c r="G64" s="183"/>
      <c r="H64" s="183"/>
      <c r="I64" s="183"/>
      <c r="J64" s="183"/>
      <c r="K64" s="183"/>
      <c r="L64" s="183"/>
      <c r="M64" s="172"/>
      <c r="N64" s="172"/>
      <c r="O64" s="173"/>
      <c r="P64" s="180"/>
      <c r="R64" s="180"/>
      <c r="S64" s="180"/>
      <c r="T64" s="180"/>
      <c r="U64" s="180"/>
      <c r="V64" s="180"/>
      <c r="W64" s="180"/>
      <c r="X64" s="180"/>
      <c r="Y64" s="180"/>
    </row>
    <row r="65" spans="1:25" s="176" customFormat="1" ht="23.1" customHeight="1">
      <c r="A65" s="295">
        <v>224</v>
      </c>
      <c r="B65" s="309" t="str">
        <f>VLOOKUP(A65,Sheet1!A32:B1861,2,0)</f>
        <v>灾害防治及应急管理支出</v>
      </c>
      <c r="C65" s="297">
        <f t="shared" si="2"/>
        <v>104.8</v>
      </c>
      <c r="D65" s="297">
        <v>0</v>
      </c>
      <c r="E65" s="311">
        <v>104.8</v>
      </c>
      <c r="F65" s="311"/>
      <c r="G65" s="311"/>
      <c r="H65" s="311"/>
      <c r="I65" s="311"/>
      <c r="J65" s="311"/>
      <c r="K65" s="311"/>
      <c r="L65" s="311"/>
      <c r="M65" s="172"/>
      <c r="N65" s="172"/>
      <c r="O65" s="173"/>
      <c r="P65" s="180"/>
      <c r="R65" s="180"/>
      <c r="S65" s="180"/>
      <c r="T65" s="180"/>
      <c r="U65" s="180"/>
      <c r="V65" s="180"/>
      <c r="W65" s="180"/>
      <c r="X65" s="180"/>
      <c r="Y65" s="180"/>
    </row>
    <row r="66" spans="1:25" s="176" customFormat="1" ht="23.1" customHeight="1">
      <c r="A66" s="295">
        <v>22401</v>
      </c>
      <c r="B66" s="309" t="str">
        <f>VLOOKUP(A66,Sheet1!A33:B1862,2,0)</f>
        <v>应急管理事务</v>
      </c>
      <c r="C66" s="297">
        <f t="shared" si="2"/>
        <v>104.8</v>
      </c>
      <c r="D66" s="297">
        <v>0</v>
      </c>
      <c r="E66" s="311">
        <v>104.8</v>
      </c>
      <c r="F66" s="311"/>
      <c r="G66" s="311"/>
      <c r="H66" s="311"/>
      <c r="I66" s="311"/>
      <c r="J66" s="311"/>
      <c r="K66" s="311"/>
      <c r="L66" s="311"/>
      <c r="M66" s="172"/>
      <c r="N66" s="172"/>
      <c r="O66" s="173"/>
      <c r="P66" s="180"/>
      <c r="R66" s="180"/>
      <c r="S66" s="180"/>
      <c r="T66" s="180"/>
      <c r="U66" s="180"/>
      <c r="V66" s="180"/>
      <c r="W66" s="180"/>
      <c r="X66" s="180"/>
      <c r="Y66" s="180"/>
    </row>
    <row r="67" spans="1:25" s="176" customFormat="1" ht="23.1" customHeight="1">
      <c r="A67" s="294">
        <v>2240106</v>
      </c>
      <c r="B67" s="286" t="str">
        <f>VLOOKUP(A67,Sheet1!A32:B1861,2,0)</f>
        <v>安全监管</v>
      </c>
      <c r="C67" s="173">
        <f t="shared" si="2"/>
        <v>104.8</v>
      </c>
      <c r="D67" s="173"/>
      <c r="E67" s="183">
        <v>104.8</v>
      </c>
      <c r="F67" s="183"/>
      <c r="G67" s="183"/>
      <c r="H67" s="183"/>
      <c r="I67" s="183"/>
      <c r="J67" s="183"/>
      <c r="K67" s="183"/>
      <c r="L67" s="183"/>
      <c r="M67" s="172"/>
      <c r="N67" s="172"/>
      <c r="O67" s="173"/>
      <c r="P67" s="180"/>
      <c r="R67" s="180"/>
      <c r="S67" s="180"/>
      <c r="T67" s="180"/>
      <c r="U67" s="180"/>
      <c r="V67" s="180"/>
      <c r="W67" s="180"/>
      <c r="X67" s="180"/>
      <c r="Y67" s="180"/>
    </row>
    <row r="68" spans="1:25" s="176" customFormat="1" ht="23.1" customHeight="1">
      <c r="A68" s="171"/>
      <c r="B68" s="286"/>
      <c r="C68" s="174"/>
      <c r="D68" s="172"/>
      <c r="E68" s="172"/>
      <c r="F68" s="172"/>
      <c r="G68" s="172"/>
      <c r="H68" s="172"/>
      <c r="I68" s="172"/>
      <c r="J68" s="172"/>
      <c r="K68" s="172"/>
      <c r="L68" s="172"/>
      <c r="M68" s="172"/>
      <c r="N68" s="172"/>
      <c r="O68" s="173"/>
      <c r="P68" s="180"/>
      <c r="R68" s="180"/>
      <c r="S68" s="180"/>
      <c r="T68" s="180"/>
      <c r="U68" s="180"/>
      <c r="V68" s="180"/>
      <c r="W68" s="180"/>
      <c r="X68" s="180"/>
      <c r="Y68" s="180"/>
    </row>
    <row r="69" spans="1:25" s="176" customFormat="1" ht="23.1" customHeight="1">
      <c r="A69" s="171"/>
      <c r="B69" s="286"/>
      <c r="C69" s="174"/>
      <c r="D69" s="172"/>
      <c r="E69" s="172"/>
      <c r="F69" s="172"/>
      <c r="G69" s="172"/>
      <c r="H69" s="172"/>
      <c r="I69" s="172"/>
      <c r="J69" s="172"/>
      <c r="K69" s="172"/>
      <c r="L69" s="172"/>
      <c r="M69" s="172"/>
      <c r="N69" s="172"/>
      <c r="O69" s="173"/>
      <c r="P69" s="180"/>
      <c r="R69" s="180"/>
      <c r="S69" s="180"/>
      <c r="T69" s="180"/>
      <c r="U69" s="180"/>
      <c r="V69" s="180"/>
      <c r="W69" s="180"/>
      <c r="X69" s="180"/>
      <c r="Y69" s="180"/>
    </row>
    <row r="70" spans="1:25" s="176" customFormat="1" ht="23.1" customHeight="1">
      <c r="A70" s="171"/>
      <c r="B70" s="286"/>
      <c r="C70" s="174"/>
      <c r="D70" s="172"/>
      <c r="E70" s="172"/>
      <c r="F70" s="172"/>
      <c r="G70" s="172"/>
      <c r="H70" s="172"/>
      <c r="I70" s="172"/>
      <c r="J70" s="172"/>
      <c r="K70" s="172"/>
      <c r="L70" s="172"/>
      <c r="M70" s="172"/>
      <c r="N70" s="172"/>
      <c r="O70" s="173"/>
      <c r="P70" s="180"/>
      <c r="R70" s="180"/>
      <c r="S70" s="180"/>
      <c r="T70" s="180"/>
      <c r="U70" s="180"/>
      <c r="V70" s="180"/>
      <c r="W70" s="180"/>
      <c r="X70" s="180"/>
      <c r="Y70" s="180"/>
    </row>
    <row r="71" spans="1:25" s="176" customFormat="1" ht="23.1" customHeight="1">
      <c r="A71" s="171"/>
      <c r="B71" s="286"/>
      <c r="C71" s="174"/>
      <c r="D71" s="172"/>
      <c r="E71" s="172"/>
      <c r="F71" s="172"/>
      <c r="G71" s="172"/>
      <c r="H71" s="172"/>
      <c r="I71" s="172"/>
      <c r="J71" s="172"/>
      <c r="K71" s="172"/>
      <c r="L71" s="172"/>
      <c r="M71" s="172"/>
      <c r="N71" s="172"/>
      <c r="O71" s="173"/>
      <c r="P71" s="180"/>
      <c r="R71" s="180"/>
      <c r="S71" s="180"/>
      <c r="T71" s="180"/>
      <c r="U71" s="180"/>
      <c r="V71" s="180"/>
      <c r="W71" s="180"/>
      <c r="X71" s="180"/>
      <c r="Y71" s="180"/>
    </row>
    <row r="72" spans="1:25" s="176" customFormat="1" ht="23.1" customHeight="1">
      <c r="A72" s="171"/>
      <c r="B72" s="286"/>
      <c r="C72" s="174"/>
      <c r="D72" s="172"/>
      <c r="E72" s="172"/>
      <c r="F72" s="172"/>
      <c r="G72" s="172"/>
      <c r="H72" s="172"/>
      <c r="I72" s="172"/>
      <c r="J72" s="172"/>
      <c r="K72" s="172"/>
      <c r="L72" s="172"/>
      <c r="M72" s="172"/>
      <c r="N72" s="172"/>
      <c r="O72" s="173"/>
      <c r="P72" s="180"/>
      <c r="R72" s="180"/>
      <c r="S72" s="180"/>
      <c r="T72" s="180"/>
      <c r="U72" s="180"/>
      <c r="V72" s="180"/>
      <c r="W72" s="180"/>
      <c r="X72" s="180"/>
      <c r="Y72" s="180"/>
    </row>
    <row r="73" spans="1:25" s="176" customFormat="1" ht="23.1" customHeight="1">
      <c r="A73" s="171"/>
      <c r="B73" s="286"/>
      <c r="C73" s="174"/>
      <c r="D73" s="172"/>
      <c r="E73" s="172"/>
      <c r="F73" s="172"/>
      <c r="G73" s="172"/>
      <c r="H73" s="172"/>
      <c r="I73" s="172"/>
      <c r="J73" s="172"/>
      <c r="K73" s="172"/>
      <c r="L73" s="172"/>
      <c r="M73" s="172"/>
      <c r="N73" s="172"/>
      <c r="O73" s="173"/>
      <c r="P73" s="180"/>
      <c r="R73" s="180"/>
      <c r="S73" s="180"/>
      <c r="T73" s="180"/>
      <c r="U73" s="180"/>
      <c r="V73" s="180"/>
      <c r="W73" s="180"/>
      <c r="X73" s="180"/>
      <c r="Y73" s="180"/>
    </row>
    <row r="74" spans="1:25" s="176" customFormat="1" ht="23.1" customHeight="1">
      <c r="A74" s="171"/>
      <c r="B74" s="286"/>
      <c r="C74" s="174"/>
      <c r="D74" s="172"/>
      <c r="E74" s="172"/>
      <c r="F74" s="172"/>
      <c r="G74" s="172"/>
      <c r="H74" s="172"/>
      <c r="I74" s="172"/>
      <c r="J74" s="172"/>
      <c r="K74" s="172"/>
      <c r="L74" s="172"/>
      <c r="M74" s="172"/>
      <c r="N74" s="172"/>
      <c r="O74" s="173"/>
      <c r="P74" s="180"/>
      <c r="R74" s="180"/>
      <c r="S74" s="180"/>
      <c r="T74" s="180"/>
      <c r="U74" s="180"/>
      <c r="V74" s="180"/>
      <c r="W74" s="180"/>
      <c r="X74" s="180"/>
      <c r="Y74" s="180"/>
    </row>
    <row r="75" spans="1:25" s="176" customFormat="1" ht="23.1" customHeight="1">
      <c r="A75" s="171"/>
      <c r="B75" s="286"/>
      <c r="C75" s="174"/>
      <c r="D75" s="172"/>
      <c r="E75" s="172"/>
      <c r="F75" s="172"/>
      <c r="G75" s="172"/>
      <c r="H75" s="172"/>
      <c r="I75" s="172"/>
      <c r="J75" s="172"/>
      <c r="K75" s="172"/>
      <c r="L75" s="172"/>
      <c r="M75" s="172"/>
      <c r="N75" s="172"/>
      <c r="O75" s="173"/>
      <c r="P75" s="180"/>
      <c r="R75" s="180"/>
      <c r="S75" s="180"/>
      <c r="T75" s="180"/>
      <c r="U75" s="180"/>
      <c r="V75" s="180"/>
      <c r="W75" s="180"/>
      <c r="X75" s="180"/>
      <c r="Y75" s="180"/>
    </row>
    <row r="76" spans="1:25" s="176" customFormat="1" ht="23.1" customHeight="1">
      <c r="A76" s="171"/>
      <c r="B76" s="286"/>
      <c r="C76" s="174"/>
      <c r="D76" s="172"/>
      <c r="E76" s="172"/>
      <c r="F76" s="172"/>
      <c r="G76" s="172"/>
      <c r="H76" s="172"/>
      <c r="I76" s="172"/>
      <c r="J76" s="172"/>
      <c r="K76" s="172"/>
      <c r="L76" s="172"/>
      <c r="M76" s="172"/>
      <c r="N76" s="172"/>
      <c r="O76" s="173"/>
      <c r="P76" s="180"/>
      <c r="R76" s="180"/>
      <c r="S76" s="180"/>
      <c r="T76" s="180"/>
      <c r="U76" s="180"/>
      <c r="V76" s="180"/>
      <c r="W76" s="180"/>
      <c r="X76" s="180"/>
      <c r="Y76" s="180"/>
    </row>
    <row r="77" spans="1:25" s="176" customFormat="1" ht="23.1" customHeight="1">
      <c r="A77" s="171"/>
      <c r="B77" s="286"/>
      <c r="C77" s="174"/>
      <c r="D77" s="172"/>
      <c r="E77" s="172"/>
      <c r="F77" s="172"/>
      <c r="G77" s="172"/>
      <c r="H77" s="172"/>
      <c r="I77" s="172"/>
      <c r="J77" s="172"/>
      <c r="K77" s="172"/>
      <c r="L77" s="172"/>
      <c r="M77" s="172"/>
      <c r="N77" s="172"/>
      <c r="O77" s="173"/>
      <c r="P77" s="180"/>
      <c r="R77" s="180"/>
      <c r="S77" s="180"/>
      <c r="T77" s="180"/>
      <c r="U77" s="180"/>
      <c r="V77" s="180"/>
      <c r="W77" s="180"/>
      <c r="X77" s="180"/>
      <c r="Y77" s="180"/>
    </row>
    <row r="78" spans="1:25" s="176" customFormat="1" ht="23.1" customHeight="1">
      <c r="A78" s="171"/>
      <c r="B78" s="286"/>
      <c r="C78" s="174"/>
      <c r="D78" s="172"/>
      <c r="E78" s="172"/>
      <c r="F78" s="172"/>
      <c r="G78" s="172"/>
      <c r="H78" s="172"/>
      <c r="I78" s="172"/>
      <c r="J78" s="172"/>
      <c r="K78" s="172"/>
      <c r="L78" s="172"/>
      <c r="M78" s="172"/>
      <c r="N78" s="172"/>
      <c r="O78" s="173"/>
      <c r="P78" s="180"/>
      <c r="R78" s="180"/>
      <c r="S78" s="180"/>
      <c r="T78" s="180"/>
      <c r="U78" s="180"/>
      <c r="V78" s="180"/>
      <c r="W78" s="180"/>
      <c r="X78" s="180"/>
      <c r="Y78" s="180"/>
    </row>
    <row r="79" spans="1:25" s="176" customFormat="1" ht="23.1" customHeight="1">
      <c r="A79" s="171"/>
      <c r="B79" s="286"/>
      <c r="C79" s="174"/>
      <c r="D79" s="172"/>
      <c r="E79" s="172"/>
      <c r="F79" s="172"/>
      <c r="G79" s="172"/>
      <c r="H79" s="172"/>
      <c r="I79" s="172"/>
      <c r="J79" s="172"/>
      <c r="K79" s="172"/>
      <c r="L79" s="172"/>
      <c r="M79" s="172"/>
      <c r="N79" s="172"/>
      <c r="O79" s="173"/>
      <c r="P79" s="180"/>
      <c r="R79" s="180"/>
      <c r="S79" s="180"/>
      <c r="T79" s="180"/>
      <c r="U79" s="180"/>
      <c r="V79" s="180"/>
      <c r="W79" s="180"/>
      <c r="X79" s="180"/>
      <c r="Y79" s="180"/>
    </row>
    <row r="80" spans="1:25" s="176" customFormat="1" ht="23.1" customHeight="1">
      <c r="A80" s="171"/>
      <c r="B80" s="286"/>
      <c r="C80" s="174"/>
      <c r="D80" s="172"/>
      <c r="E80" s="172"/>
      <c r="F80" s="172"/>
      <c r="G80" s="172"/>
      <c r="H80" s="172"/>
      <c r="I80" s="172"/>
      <c r="J80" s="172"/>
      <c r="K80" s="172"/>
      <c r="L80" s="172"/>
      <c r="M80" s="172"/>
      <c r="N80" s="172"/>
      <c r="O80" s="173"/>
      <c r="P80" s="180"/>
      <c r="R80" s="180"/>
      <c r="S80" s="180"/>
      <c r="T80" s="180"/>
      <c r="U80" s="180"/>
      <c r="V80" s="180"/>
      <c r="W80" s="180"/>
      <c r="X80" s="180"/>
      <c r="Y80" s="180"/>
    </row>
    <row r="81" spans="1:25" s="176" customFormat="1" ht="23.1" customHeight="1">
      <c r="A81" s="171"/>
      <c r="B81" s="286"/>
      <c r="C81" s="174"/>
      <c r="D81" s="172"/>
      <c r="E81" s="172"/>
      <c r="F81" s="172"/>
      <c r="G81" s="172"/>
      <c r="H81" s="172"/>
      <c r="I81" s="172"/>
      <c r="J81" s="172"/>
      <c r="K81" s="172"/>
      <c r="L81" s="172"/>
      <c r="M81" s="172"/>
      <c r="N81" s="172"/>
      <c r="O81" s="173"/>
      <c r="P81" s="180"/>
      <c r="R81" s="180"/>
      <c r="S81" s="180"/>
      <c r="T81" s="180"/>
      <c r="U81" s="180"/>
      <c r="V81" s="180"/>
      <c r="W81" s="180"/>
      <c r="X81" s="180"/>
      <c r="Y81" s="180"/>
    </row>
    <row r="82" spans="1:25" s="176" customFormat="1" ht="23.1" customHeight="1">
      <c r="A82" s="171"/>
      <c r="B82" s="286"/>
      <c r="C82" s="174"/>
      <c r="D82" s="172"/>
      <c r="E82" s="172"/>
      <c r="F82" s="172"/>
      <c r="G82" s="172"/>
      <c r="H82" s="172"/>
      <c r="I82" s="172"/>
      <c r="J82" s="172"/>
      <c r="K82" s="172"/>
      <c r="L82" s="172"/>
      <c r="M82" s="172"/>
      <c r="N82" s="172"/>
      <c r="O82" s="173"/>
      <c r="P82" s="180"/>
      <c r="R82" s="180"/>
      <c r="S82" s="180"/>
      <c r="T82" s="180"/>
      <c r="U82" s="180"/>
      <c r="V82" s="180"/>
      <c r="W82" s="180"/>
      <c r="X82" s="180"/>
      <c r="Y82" s="180"/>
    </row>
    <row r="83" spans="1:25" s="176" customFormat="1" ht="23.1" customHeight="1">
      <c r="A83" s="171"/>
      <c r="B83" s="286"/>
      <c r="C83" s="174"/>
      <c r="D83" s="172"/>
      <c r="E83" s="172"/>
      <c r="F83" s="172"/>
      <c r="G83" s="172"/>
      <c r="H83" s="172"/>
      <c r="I83" s="172"/>
      <c r="J83" s="172"/>
      <c r="K83" s="172"/>
      <c r="L83" s="172"/>
      <c r="M83" s="172"/>
      <c r="N83" s="172"/>
      <c r="O83" s="173"/>
      <c r="P83" s="180"/>
      <c r="R83" s="180"/>
      <c r="S83" s="180"/>
      <c r="T83" s="180"/>
      <c r="U83" s="180"/>
      <c r="V83" s="180"/>
      <c r="W83" s="180"/>
      <c r="X83" s="180"/>
      <c r="Y83" s="180"/>
    </row>
    <row r="84" spans="1:25" ht="23.1" customHeight="1">
      <c r="A84" s="171"/>
      <c r="B84" s="286"/>
      <c r="C84" s="174"/>
      <c r="D84" s="172"/>
      <c r="E84" s="172"/>
      <c r="F84" s="172"/>
      <c r="G84" s="172"/>
      <c r="H84" s="172"/>
      <c r="I84" s="172"/>
      <c r="J84" s="172"/>
      <c r="K84" s="172"/>
      <c r="L84" s="172"/>
      <c r="M84" s="172"/>
      <c r="N84" s="172"/>
      <c r="O84" s="173">
        <v>0</v>
      </c>
      <c r="P84" s="47"/>
      <c r="Q84" s="47"/>
      <c r="R84" s="51"/>
      <c r="S84" s="47"/>
      <c r="T84" s="47"/>
      <c r="U84" s="47"/>
      <c r="V84" s="47"/>
      <c r="W84" s="47"/>
      <c r="X84" s="47"/>
      <c r="Y84" s="47"/>
    </row>
    <row r="85" spans="1:25" ht="23.1" customHeight="1">
      <c r="A85" s="171"/>
      <c r="B85" s="286"/>
      <c r="C85" s="174"/>
      <c r="D85" s="172"/>
      <c r="E85" s="172"/>
      <c r="F85" s="172"/>
      <c r="G85" s="172"/>
      <c r="H85" s="172"/>
      <c r="I85" s="172"/>
      <c r="J85" s="172"/>
      <c r="K85" s="172"/>
      <c r="L85" s="172"/>
      <c r="M85" s="172"/>
      <c r="N85" s="172"/>
      <c r="O85" s="173">
        <v>0</v>
      </c>
      <c r="P85" s="51"/>
      <c r="Q85" s="47"/>
      <c r="R85" s="47"/>
      <c r="S85" s="47"/>
      <c r="T85" s="47"/>
      <c r="U85" s="47"/>
      <c r="V85" s="47"/>
      <c r="W85" s="47"/>
      <c r="X85" s="47"/>
      <c r="Y85" s="47"/>
    </row>
    <row r="86" spans="1:25" ht="23.1" customHeight="1">
      <c r="A86" s="171"/>
      <c r="B86" s="286"/>
      <c r="C86" s="174"/>
      <c r="D86" s="172"/>
      <c r="E86" s="172"/>
      <c r="F86" s="172"/>
      <c r="G86" s="172"/>
      <c r="H86" s="172"/>
      <c r="I86" s="172"/>
      <c r="J86" s="172"/>
      <c r="K86" s="172"/>
      <c r="L86" s="172"/>
      <c r="M86" s="172"/>
      <c r="N86" s="172"/>
      <c r="O86" s="173">
        <v>0</v>
      </c>
      <c r="P86" s="51"/>
      <c r="Q86" s="47"/>
      <c r="R86" s="51"/>
      <c r="S86" s="47"/>
      <c r="T86" s="47"/>
      <c r="U86" s="47"/>
      <c r="V86" s="47"/>
      <c r="W86" s="47"/>
      <c r="X86" s="47"/>
      <c r="Y86" s="47"/>
    </row>
    <row r="87" spans="1:25" ht="23.1" customHeight="1">
      <c r="A87" s="171"/>
      <c r="B87" s="286"/>
      <c r="C87" s="174"/>
      <c r="D87" s="172"/>
      <c r="E87" s="172"/>
      <c r="F87" s="172"/>
      <c r="G87" s="172"/>
      <c r="H87" s="172"/>
      <c r="I87" s="172"/>
      <c r="J87" s="172"/>
      <c r="K87" s="172"/>
      <c r="L87" s="172"/>
      <c r="M87" s="172"/>
      <c r="N87" s="172"/>
      <c r="O87" s="173">
        <v>0</v>
      </c>
      <c r="P87" s="51"/>
      <c r="Q87" s="47"/>
      <c r="R87" s="47"/>
      <c r="S87" s="47"/>
      <c r="T87" s="47"/>
      <c r="U87" s="47"/>
      <c r="V87" s="47"/>
      <c r="W87" s="47"/>
      <c r="X87" s="47"/>
      <c r="Y87" s="47"/>
    </row>
    <row r="88" spans="1:25" ht="23.1" customHeight="1">
      <c r="A88" s="171"/>
      <c r="B88" s="286"/>
      <c r="C88" s="174"/>
      <c r="D88" s="172"/>
      <c r="E88" s="172"/>
      <c r="F88" s="172"/>
      <c r="G88" s="172"/>
      <c r="H88" s="172"/>
      <c r="I88" s="172"/>
      <c r="J88" s="172"/>
      <c r="K88" s="172"/>
      <c r="L88" s="172"/>
      <c r="M88" s="172"/>
      <c r="N88" s="172"/>
      <c r="O88" s="173">
        <v>0</v>
      </c>
      <c r="P88" s="47"/>
      <c r="Q88" s="47"/>
      <c r="R88" s="47"/>
      <c r="S88" s="47"/>
      <c r="T88" s="47"/>
      <c r="U88" s="47"/>
      <c r="V88" s="47"/>
      <c r="W88" s="47"/>
      <c r="X88" s="47"/>
      <c r="Y88" s="47"/>
    </row>
    <row r="89" spans="1:25" ht="23.1" customHeight="1">
      <c r="A89" s="171"/>
      <c r="B89" s="286"/>
      <c r="C89" s="174"/>
      <c r="D89" s="172"/>
      <c r="E89" s="172"/>
      <c r="F89" s="172"/>
      <c r="G89" s="172"/>
      <c r="H89" s="172"/>
      <c r="I89" s="172"/>
      <c r="J89" s="172"/>
      <c r="K89" s="172"/>
      <c r="L89" s="172"/>
      <c r="M89" s="172"/>
      <c r="N89" s="172"/>
      <c r="O89" s="173">
        <v>0</v>
      </c>
      <c r="Q89" s="8"/>
    </row>
    <row r="90" spans="1:25" ht="23.1" customHeight="1">
      <c r="A90" s="171"/>
      <c r="B90" s="286"/>
      <c r="C90" s="174"/>
      <c r="D90" s="172"/>
      <c r="E90" s="172"/>
      <c r="F90" s="172"/>
      <c r="G90" s="172"/>
      <c r="H90" s="172"/>
      <c r="I90" s="172"/>
      <c r="J90" s="172"/>
      <c r="K90" s="172"/>
      <c r="L90" s="172"/>
      <c r="M90" s="172"/>
      <c r="N90" s="172"/>
      <c r="O90" s="173">
        <v>0</v>
      </c>
      <c r="P90" s="47"/>
      <c r="Q90" s="47"/>
      <c r="R90" s="47"/>
      <c r="S90" s="47"/>
      <c r="T90" s="47"/>
      <c r="U90" s="47"/>
      <c r="V90" s="47"/>
      <c r="W90" s="47"/>
      <c r="X90" s="47"/>
      <c r="Y90" s="47"/>
    </row>
    <row r="91" spans="1:25" ht="23.1" customHeight="1">
      <c r="B91" s="8"/>
      <c r="C91" s="8"/>
      <c r="D91" s="8"/>
      <c r="L91" s="8"/>
      <c r="M91" s="8"/>
    </row>
    <row r="92" spans="1:25" ht="23.1" customHeight="1">
      <c r="C92" s="8"/>
      <c r="D92" s="8"/>
      <c r="M92" s="8"/>
    </row>
    <row r="93" spans="1:25" ht="23.1" customHeight="1">
      <c r="C93" s="8"/>
      <c r="D93" s="8"/>
      <c r="E93" s="8"/>
    </row>
    <row r="94" spans="1:25" ht="23.1" customHeight="1">
      <c r="D94" s="8"/>
      <c r="G94" s="8"/>
    </row>
    <row r="95" spans="1:25" ht="23.1" customHeight="1">
      <c r="D95" s="8"/>
    </row>
    <row r="96" spans="1:25" ht="23.1" customHeight="1"/>
    <row r="97" spans="1:8" ht="23.1" customHeight="1"/>
    <row r="98" spans="1:8" ht="23.1" customHeight="1">
      <c r="G98" s="8"/>
      <c r="H98" s="8"/>
    </row>
    <row r="99" spans="1:8" ht="23.1" customHeight="1"/>
    <row r="100" spans="1:8" ht="23.1" customHeight="1"/>
    <row r="101" spans="1:8" ht="23.1" customHeight="1"/>
    <row r="102" spans="1:8" ht="23.1" customHeight="1"/>
    <row r="103" spans="1:8" ht="23.1" customHeight="1"/>
    <row r="104" spans="1:8" ht="23.1" customHeight="1"/>
    <row r="105" spans="1:8" ht="23.1" customHeight="1"/>
    <row r="106" spans="1:8" ht="23.1" customHeight="1"/>
    <row r="107" spans="1:8" ht="23.1" customHeight="1"/>
    <row r="108" spans="1:8" ht="23.1" customHeight="1">
      <c r="A108" s="8"/>
      <c r="B108" s="8"/>
    </row>
  </sheetData>
  <sheetProtection formatCells="0" formatColumns="0" formatRows="0"/>
  <mergeCells count="15">
    <mergeCell ref="O4:O5"/>
    <mergeCell ref="A3:F3"/>
    <mergeCell ref="J4:J5"/>
    <mergeCell ref="K4:K5"/>
    <mergeCell ref="L4:L5"/>
    <mergeCell ref="M4:M5"/>
    <mergeCell ref="F4:F5"/>
    <mergeCell ref="G4:G5"/>
    <mergeCell ref="H4:H5"/>
    <mergeCell ref="I4:I5"/>
    <mergeCell ref="C4:C5"/>
    <mergeCell ref="A4:B4"/>
    <mergeCell ref="D4:D5"/>
    <mergeCell ref="E4:E5"/>
    <mergeCell ref="N4:N5"/>
  </mergeCells>
  <phoneticPr fontId="0" type="noConversion"/>
  <printOptions horizontalCentered="1"/>
  <pageMargins left="0.39370078740157483" right="0.39370078740157483" top="0.6692913385826772" bottom="0.6692913385826772" header="0.43307086614173229" footer="0.43307086614173229"/>
  <pageSetup paperSize="9" scale="85" fitToHeight="0" orientation="landscape" verticalDpi="0" r:id="rId1"/>
  <headerFooter alignWithMargins="0">
    <oddFooter>第 &amp;P 页，共 &amp;N 页</oddFooter>
  </headerFooter>
</worksheet>
</file>

<file path=xl/worksheets/sheet18.xml><?xml version="1.0" encoding="utf-8"?>
<worksheet xmlns="http://schemas.openxmlformats.org/spreadsheetml/2006/main" xmlns:r="http://schemas.openxmlformats.org/officeDocument/2006/relationships">
  <dimension ref="A1:Y31"/>
  <sheetViews>
    <sheetView showGridLines="0" showZeros="0" workbookViewId="0">
      <selection activeCell="D5" sqref="D5"/>
    </sheetView>
  </sheetViews>
  <sheetFormatPr defaultColWidth="9.1640625" defaultRowHeight="12.75" customHeight="1"/>
  <cols>
    <col min="1" max="1" width="14.83203125" customWidth="1"/>
    <col min="2" max="2" width="22.1640625" customWidth="1"/>
    <col min="3" max="3" width="10.5" customWidth="1"/>
    <col min="4" max="4" width="10" customWidth="1"/>
    <col min="5" max="5" width="11" customWidth="1"/>
    <col min="6" max="6" width="12.1640625" customWidth="1"/>
    <col min="7" max="7" width="12.5" customWidth="1"/>
    <col min="8" max="8" width="8.6640625" customWidth="1"/>
    <col min="9" max="9" width="11.6640625" customWidth="1"/>
    <col min="10" max="10" width="9.1640625" customWidth="1"/>
    <col min="11" max="11" width="9.33203125" customWidth="1"/>
    <col min="12" max="13" width="10.5" customWidth="1"/>
    <col min="14" max="14" width="10" customWidth="1"/>
    <col min="15" max="15" width="9.5" customWidth="1"/>
    <col min="16" max="16" width="9.1640625" customWidth="1"/>
    <col min="17" max="25" width="10.6640625" customWidth="1"/>
  </cols>
  <sheetData>
    <row r="1" spans="1:25" ht="20.100000000000001" customHeight="1">
      <c r="A1" s="92" t="s">
        <v>403</v>
      </c>
      <c r="B1" s="41"/>
      <c r="C1" s="42"/>
      <c r="D1" s="42"/>
      <c r="E1" s="42"/>
      <c r="F1" s="42"/>
      <c r="G1" s="42"/>
      <c r="H1" s="42"/>
      <c r="I1" s="42"/>
      <c r="J1" s="42"/>
      <c r="K1" s="42"/>
      <c r="L1" s="42"/>
      <c r="M1" s="42"/>
      <c r="N1" s="42"/>
      <c r="O1" s="42"/>
      <c r="P1" s="43"/>
      <c r="Q1" s="43"/>
      <c r="R1" s="43"/>
      <c r="S1" s="43"/>
      <c r="T1" s="46"/>
      <c r="U1" s="46"/>
      <c r="V1" s="46"/>
      <c r="W1" s="47"/>
      <c r="X1" s="47"/>
      <c r="Y1" s="47"/>
    </row>
    <row r="2" spans="1:25" ht="20.100000000000001" customHeight="1">
      <c r="A2" s="30" t="s">
        <v>226</v>
      </c>
      <c r="B2" s="30"/>
      <c r="C2" s="30"/>
      <c r="D2" s="30"/>
      <c r="E2" s="30"/>
      <c r="F2" s="30"/>
      <c r="G2" s="30"/>
      <c r="H2" s="30"/>
      <c r="I2" s="30"/>
      <c r="J2" s="30"/>
      <c r="K2" s="30"/>
      <c r="L2" s="30"/>
      <c r="M2" s="30"/>
      <c r="N2" s="30"/>
      <c r="O2" s="30"/>
      <c r="P2" s="43"/>
      <c r="Q2" s="43"/>
      <c r="R2" s="43"/>
      <c r="S2" s="43"/>
      <c r="T2" s="46"/>
      <c r="U2" s="46"/>
      <c r="V2" s="46"/>
      <c r="W2" s="47"/>
      <c r="X2" s="47"/>
      <c r="Y2" s="47"/>
    </row>
    <row r="3" spans="1:25" ht="20.100000000000001" customHeight="1">
      <c r="A3" s="421" t="s">
        <v>462</v>
      </c>
      <c r="B3" s="422"/>
      <c r="C3" s="422"/>
      <c r="D3" s="422"/>
      <c r="E3" s="422"/>
      <c r="F3" s="48"/>
      <c r="G3" s="48"/>
      <c r="H3" s="48"/>
      <c r="I3" s="48"/>
      <c r="J3" s="48"/>
      <c r="K3" s="48"/>
      <c r="L3" s="48"/>
      <c r="M3" s="48"/>
      <c r="N3" s="48"/>
      <c r="O3" s="49"/>
      <c r="P3" s="49" t="s">
        <v>246</v>
      </c>
      <c r="Q3" s="50"/>
      <c r="R3" s="50"/>
      <c r="S3" s="50"/>
      <c r="T3" s="50"/>
      <c r="U3" s="50"/>
      <c r="V3" s="50"/>
      <c r="W3" s="50"/>
      <c r="X3" s="50"/>
      <c r="Y3" s="50"/>
    </row>
    <row r="4" spans="1:25" ht="20.100000000000001" customHeight="1">
      <c r="A4" s="405" t="s">
        <v>228</v>
      </c>
      <c r="B4" s="405"/>
      <c r="C4" s="419" t="s">
        <v>325</v>
      </c>
      <c r="D4" s="431" t="s">
        <v>39</v>
      </c>
      <c r="E4" s="431"/>
      <c r="F4" s="431"/>
      <c r="G4" s="431"/>
      <c r="H4" s="55" t="s">
        <v>282</v>
      </c>
      <c r="I4" s="55"/>
      <c r="J4" s="55"/>
      <c r="K4" s="55"/>
      <c r="L4" s="55"/>
      <c r="M4" s="55"/>
      <c r="N4" s="55"/>
      <c r="O4" s="55"/>
      <c r="P4" s="155"/>
      <c r="Q4" s="50"/>
      <c r="R4" s="50"/>
      <c r="S4" s="50"/>
      <c r="T4" s="50"/>
      <c r="U4" s="50"/>
      <c r="V4" s="50"/>
      <c r="W4" s="50"/>
      <c r="X4" s="50"/>
      <c r="Y4" s="50"/>
    </row>
    <row r="5" spans="1:25" ht="42.75" customHeight="1">
      <c r="A5" s="21" t="s">
        <v>53</v>
      </c>
      <c r="B5" s="62" t="s">
        <v>309</v>
      </c>
      <c r="C5" s="430"/>
      <c r="D5" s="79" t="s">
        <v>257</v>
      </c>
      <c r="E5" s="79" t="s">
        <v>255</v>
      </c>
      <c r="F5" s="79" t="s">
        <v>62</v>
      </c>
      <c r="G5" s="79" t="s">
        <v>265</v>
      </c>
      <c r="H5" s="78" t="s">
        <v>257</v>
      </c>
      <c r="I5" s="78" t="s">
        <v>447</v>
      </c>
      <c r="J5" s="78" t="s">
        <v>354</v>
      </c>
      <c r="K5" s="78" t="s">
        <v>280</v>
      </c>
      <c r="L5" s="78" t="s">
        <v>394</v>
      </c>
      <c r="M5" s="78" t="s">
        <v>179</v>
      </c>
      <c r="N5" s="57" t="s">
        <v>12</v>
      </c>
      <c r="O5" s="21" t="s">
        <v>455</v>
      </c>
      <c r="P5" s="32" t="s">
        <v>343</v>
      </c>
      <c r="Q5" s="47"/>
      <c r="R5" s="47"/>
      <c r="S5" s="47"/>
      <c r="T5" s="47"/>
      <c r="U5" s="47"/>
      <c r="V5" s="47"/>
      <c r="W5" s="47"/>
      <c r="X5" s="47"/>
      <c r="Y5" s="47"/>
    </row>
    <row r="6" spans="1:25" ht="23.1" customHeight="1">
      <c r="A6" s="138"/>
      <c r="B6" s="288"/>
      <c r="C6" s="139"/>
      <c r="D6" s="139"/>
      <c r="E6" s="139"/>
      <c r="F6" s="139"/>
      <c r="G6" s="140"/>
      <c r="H6" s="141"/>
      <c r="I6" s="139"/>
      <c r="J6" s="139"/>
      <c r="K6" s="139"/>
      <c r="L6" s="139"/>
      <c r="M6" s="139"/>
      <c r="N6" s="139"/>
      <c r="O6" s="140"/>
      <c r="P6" s="157"/>
      <c r="R6" s="51"/>
      <c r="S6" s="51"/>
      <c r="T6" s="51"/>
      <c r="U6" s="51"/>
      <c r="V6" s="51"/>
      <c r="W6" s="51"/>
      <c r="X6" s="51"/>
      <c r="Y6" s="51"/>
    </row>
    <row r="7" spans="1:25" ht="23.1" customHeight="1">
      <c r="A7" s="52"/>
      <c r="B7" s="53"/>
      <c r="C7" s="54"/>
      <c r="D7" s="54"/>
      <c r="E7" s="54"/>
      <c r="F7" s="54"/>
      <c r="G7" s="54"/>
      <c r="H7" s="54"/>
      <c r="I7" s="54"/>
      <c r="J7" s="54"/>
      <c r="K7" s="54"/>
      <c r="L7" s="54"/>
      <c r="M7" s="54"/>
      <c r="N7" s="54"/>
      <c r="O7" s="54"/>
      <c r="P7" s="51"/>
      <c r="Q7" s="47"/>
      <c r="R7" s="51"/>
      <c r="S7" s="47"/>
      <c r="T7" s="47"/>
      <c r="U7" s="47"/>
      <c r="V7" s="47"/>
      <c r="W7" s="47"/>
      <c r="X7" s="47"/>
      <c r="Y7" s="47"/>
    </row>
    <row r="8" spans="1:25" ht="23.1" customHeight="1">
      <c r="A8" s="52"/>
      <c r="B8" s="53"/>
      <c r="C8" s="54"/>
      <c r="D8" s="54"/>
      <c r="E8" s="54"/>
      <c r="F8" s="54"/>
      <c r="G8" s="54"/>
      <c r="H8" s="54"/>
      <c r="I8" s="54"/>
      <c r="J8" s="54"/>
      <c r="K8" s="54"/>
      <c r="L8" s="54"/>
      <c r="M8" s="54"/>
      <c r="N8" s="54"/>
      <c r="O8" s="54"/>
      <c r="P8" s="47"/>
      <c r="Q8" s="47"/>
      <c r="R8" s="47"/>
      <c r="S8" s="47"/>
      <c r="T8" s="47"/>
      <c r="U8" s="47"/>
      <c r="V8" s="47"/>
      <c r="W8" s="47"/>
      <c r="X8" s="47"/>
      <c r="Y8" s="47"/>
    </row>
    <row r="9" spans="1:25" ht="23.1" customHeight="1">
      <c r="A9" s="40"/>
      <c r="B9" s="53"/>
      <c r="C9" s="54"/>
      <c r="D9" s="54"/>
      <c r="E9" s="54"/>
      <c r="F9" s="54"/>
      <c r="G9" s="54"/>
      <c r="H9" s="54"/>
      <c r="I9" s="54"/>
      <c r="J9" s="54"/>
      <c r="K9" s="54"/>
      <c r="L9" s="54"/>
      <c r="M9" s="54"/>
      <c r="N9" s="54"/>
      <c r="O9" s="54"/>
      <c r="P9" s="47"/>
      <c r="Q9" s="47"/>
      <c r="R9" s="51"/>
      <c r="S9" s="47"/>
      <c r="T9" s="47"/>
      <c r="U9" s="47"/>
      <c r="V9" s="47"/>
      <c r="W9" s="47"/>
      <c r="X9" s="47"/>
      <c r="Y9" s="47"/>
    </row>
    <row r="10" spans="1:25" ht="23.1" customHeight="1">
      <c r="A10" s="40"/>
      <c r="B10" s="53"/>
      <c r="C10" s="54"/>
      <c r="D10" s="54"/>
      <c r="E10" s="54"/>
      <c r="F10" s="54"/>
      <c r="G10" s="54"/>
      <c r="H10" s="54"/>
      <c r="I10" s="54"/>
      <c r="J10" s="54"/>
      <c r="K10" s="54"/>
      <c r="L10" s="54"/>
      <c r="M10" s="54"/>
      <c r="N10" s="54"/>
      <c r="O10" s="54"/>
      <c r="P10" s="47"/>
      <c r="Q10" s="47"/>
      <c r="R10" s="47"/>
      <c r="S10" s="47"/>
      <c r="T10" s="47"/>
      <c r="U10" s="47"/>
      <c r="V10" s="47"/>
      <c r="W10" s="47"/>
      <c r="X10" s="47"/>
      <c r="Y10" s="47"/>
    </row>
    <row r="11" spans="1:25" ht="23.1" customHeight="1">
      <c r="A11" s="40"/>
      <c r="B11" s="53"/>
      <c r="C11" s="54"/>
      <c r="D11" s="54"/>
      <c r="E11" s="54"/>
      <c r="F11" s="54"/>
      <c r="G11" s="42"/>
      <c r="H11" s="54"/>
      <c r="I11" s="42"/>
      <c r="J11" s="54"/>
      <c r="K11" s="54"/>
      <c r="L11" s="54"/>
      <c r="M11" s="54"/>
      <c r="N11" s="54"/>
      <c r="O11" s="42"/>
      <c r="P11" s="47"/>
      <c r="Q11" s="47"/>
      <c r="R11" s="47"/>
      <c r="S11" s="47"/>
      <c r="T11" s="47"/>
      <c r="U11" s="47"/>
      <c r="V11" s="47"/>
      <c r="W11" s="47"/>
      <c r="X11" s="47"/>
      <c r="Y11" s="47"/>
    </row>
    <row r="12" spans="1:25" ht="23.1" customHeight="1">
      <c r="C12" s="8"/>
      <c r="D12" s="8"/>
      <c r="E12" s="8"/>
      <c r="J12" s="8"/>
      <c r="L12" s="8"/>
      <c r="M12" s="8"/>
      <c r="N12" s="8"/>
      <c r="Q12" s="8"/>
    </row>
    <row r="13" spans="1:25" ht="23.1" customHeight="1">
      <c r="A13" s="40"/>
      <c r="B13" s="41"/>
      <c r="C13" s="54"/>
      <c r="D13" s="54"/>
      <c r="E13" s="54"/>
      <c r="F13" s="42"/>
      <c r="G13" s="42"/>
      <c r="H13" s="42"/>
      <c r="I13" s="42"/>
      <c r="J13" s="54"/>
      <c r="K13" s="42"/>
      <c r="L13" s="54"/>
      <c r="M13" s="54"/>
      <c r="N13" s="54"/>
      <c r="O13" s="42"/>
      <c r="P13" s="47"/>
      <c r="Q13" s="47"/>
      <c r="R13" s="47"/>
      <c r="S13" s="47"/>
      <c r="T13" s="47"/>
      <c r="U13" s="47"/>
      <c r="V13" s="47"/>
      <c r="W13" s="47"/>
      <c r="X13" s="47"/>
      <c r="Y13" s="47"/>
    </row>
    <row r="14" spans="1:25" ht="23.1" customHeight="1">
      <c r="D14" s="8"/>
      <c r="E14" s="8"/>
      <c r="L14" s="8"/>
      <c r="M14" s="8"/>
    </row>
    <row r="15" spans="1:25" ht="23.1" customHeight="1">
      <c r="D15" s="8"/>
      <c r="E15" s="8"/>
      <c r="M15" s="8"/>
    </row>
    <row r="16" spans="1:25" ht="23.1" customHeight="1">
      <c r="D16" s="8"/>
      <c r="E16" s="8"/>
    </row>
    <row r="17" spans="1:9" ht="23.1" customHeight="1"/>
    <row r="18" spans="1:9" ht="23.1" customHeight="1"/>
    <row r="19" spans="1:9" ht="23.1" customHeight="1"/>
    <row r="20" spans="1:9" ht="23.1" customHeight="1">
      <c r="H20" s="8"/>
    </row>
    <row r="21" spans="1:9" ht="23.1" customHeight="1"/>
    <row r="22" spans="1:9" ht="23.1" customHeight="1">
      <c r="I22" s="67"/>
    </row>
    <row r="23" spans="1:9" ht="23.1" customHeight="1"/>
    <row r="24" spans="1:9" ht="23.1" customHeight="1"/>
    <row r="25" spans="1:9" ht="23.1" customHeight="1"/>
    <row r="26" spans="1:9" ht="23.1" customHeight="1"/>
    <row r="27" spans="1:9" ht="23.1" customHeight="1"/>
    <row r="28" spans="1:9" ht="23.1" customHeight="1"/>
    <row r="29" spans="1:9" ht="23.1" customHeight="1"/>
    <row r="30" spans="1:9" ht="23.1" customHeight="1"/>
    <row r="31" spans="1:9" ht="23.1" customHeight="1">
      <c r="A31" s="8"/>
      <c r="B31" s="8"/>
    </row>
  </sheetData>
  <sheetProtection formatCells="0" formatColumns="0" formatRows="0"/>
  <mergeCells count="4">
    <mergeCell ref="D4:G4"/>
    <mergeCell ref="C4:C5"/>
    <mergeCell ref="A4:B4"/>
    <mergeCell ref="A3:E3"/>
  </mergeCells>
  <phoneticPr fontId="0" type="noConversion"/>
  <printOptions horizontalCentered="1"/>
  <pageMargins left="0.39370078740157483" right="0.39370078740157483" top="0.6692913385826772" bottom="0.6692913385826772" header="0.43307086614173229" footer="0.43307086614173229"/>
  <pageSetup paperSize="9" scale="85" fitToHeight="0" orientation="landscape" horizontalDpi="0" verticalDpi="0" r:id="rId1"/>
  <headerFooter alignWithMargins="0">
    <oddFooter>第 &amp;P 页，共 &amp;N 页</oddFooter>
  </headerFooter>
</worksheet>
</file>

<file path=xl/worksheets/sheet19.xml><?xml version="1.0" encoding="utf-8"?>
<worksheet xmlns="http://schemas.openxmlformats.org/spreadsheetml/2006/main" xmlns:r="http://schemas.openxmlformats.org/officeDocument/2006/relationships">
  <dimension ref="A1:Y31"/>
  <sheetViews>
    <sheetView showGridLines="0" showZeros="0" workbookViewId="0">
      <selection activeCell="C4" sqref="C4:C5"/>
    </sheetView>
  </sheetViews>
  <sheetFormatPr defaultColWidth="9.1640625" defaultRowHeight="12.75" customHeight="1"/>
  <cols>
    <col min="1" max="1" width="14.83203125" customWidth="1"/>
    <col min="2" max="2" width="23.83203125" customWidth="1"/>
    <col min="3" max="3" width="14" customWidth="1"/>
    <col min="4" max="4" width="12.83203125" customWidth="1"/>
    <col min="5" max="5" width="11" customWidth="1"/>
    <col min="6" max="6" width="12.1640625" customWidth="1"/>
    <col min="7" max="7" width="12.5" customWidth="1"/>
    <col min="8" max="8" width="11.5" customWidth="1"/>
    <col min="9" max="9" width="11.6640625" customWidth="1"/>
    <col min="10" max="10" width="9.1640625" customWidth="1"/>
    <col min="11" max="11" width="9.33203125" customWidth="1"/>
    <col min="12" max="13" width="10.5" customWidth="1"/>
    <col min="14" max="14" width="10" customWidth="1"/>
    <col min="15" max="15" width="9.5" customWidth="1"/>
    <col min="16" max="25" width="10.6640625" customWidth="1"/>
  </cols>
  <sheetData>
    <row r="1" spans="1:25" ht="20.100000000000001" customHeight="1">
      <c r="A1" s="59" t="s">
        <v>433</v>
      </c>
      <c r="B1" s="41"/>
      <c r="C1" s="42"/>
      <c r="D1" s="42"/>
      <c r="E1" s="42"/>
      <c r="F1" s="42"/>
      <c r="G1" s="42"/>
      <c r="H1" s="42"/>
      <c r="I1" s="42"/>
      <c r="J1" s="42"/>
      <c r="K1" s="42"/>
      <c r="L1" s="42"/>
      <c r="M1" s="42"/>
      <c r="N1" s="42"/>
      <c r="O1" s="42"/>
      <c r="P1" s="43"/>
      <c r="Q1" s="43"/>
      <c r="R1" s="43"/>
      <c r="S1" s="43"/>
      <c r="T1" s="46"/>
      <c r="U1" s="46"/>
      <c r="V1" s="46"/>
      <c r="W1" s="47"/>
      <c r="X1" s="47"/>
      <c r="Y1" s="47"/>
    </row>
    <row r="2" spans="1:25" ht="20.100000000000001" customHeight="1">
      <c r="A2" s="30" t="s">
        <v>396</v>
      </c>
      <c r="B2" s="30"/>
      <c r="C2" s="30"/>
      <c r="D2" s="30"/>
      <c r="E2" s="30"/>
      <c r="F2" s="30"/>
      <c r="G2" s="30"/>
      <c r="H2" s="30"/>
      <c r="I2" s="30"/>
      <c r="J2" s="30"/>
      <c r="K2" s="30"/>
      <c r="L2" s="30"/>
      <c r="M2" s="30"/>
      <c r="N2" s="30"/>
      <c r="O2" s="30"/>
      <c r="P2" s="43"/>
      <c r="Q2" s="43"/>
      <c r="R2" s="43"/>
      <c r="S2" s="43"/>
      <c r="T2" s="46"/>
      <c r="U2" s="46"/>
      <c r="V2" s="46"/>
      <c r="W2" s="47"/>
      <c r="X2" s="47"/>
      <c r="Y2" s="47"/>
    </row>
    <row r="3" spans="1:25" ht="20.100000000000001" customHeight="1">
      <c r="A3" s="421" t="s">
        <v>462</v>
      </c>
      <c r="B3" s="422"/>
      <c r="C3" s="422"/>
      <c r="D3" s="422"/>
      <c r="E3" s="422"/>
      <c r="F3" s="48"/>
      <c r="G3" s="48"/>
      <c r="H3" s="48"/>
      <c r="I3" s="48"/>
      <c r="J3" s="48"/>
      <c r="K3" s="48"/>
      <c r="L3" s="48"/>
      <c r="M3" s="48"/>
      <c r="N3" s="48"/>
      <c r="O3" s="49" t="s">
        <v>246</v>
      </c>
      <c r="P3" s="50"/>
      <c r="Q3" s="50"/>
      <c r="R3" s="50"/>
      <c r="S3" s="50"/>
      <c r="T3" s="50"/>
      <c r="U3" s="50"/>
      <c r="V3" s="50"/>
      <c r="W3" s="50"/>
      <c r="X3" s="50"/>
      <c r="Y3" s="50"/>
    </row>
    <row r="4" spans="1:25" ht="20.100000000000001" customHeight="1">
      <c r="A4" s="405" t="s">
        <v>228</v>
      </c>
      <c r="B4" s="405"/>
      <c r="C4" s="418" t="s">
        <v>325</v>
      </c>
      <c r="D4" s="404" t="s">
        <v>348</v>
      </c>
      <c r="E4" s="404" t="s">
        <v>441</v>
      </c>
      <c r="F4" s="403" t="s">
        <v>135</v>
      </c>
      <c r="G4" s="403" t="s">
        <v>404</v>
      </c>
      <c r="H4" s="403" t="s">
        <v>324</v>
      </c>
      <c r="I4" s="403" t="s">
        <v>394</v>
      </c>
      <c r="J4" s="403" t="s">
        <v>164</v>
      </c>
      <c r="K4" s="403" t="s">
        <v>14</v>
      </c>
      <c r="L4" s="403" t="s">
        <v>192</v>
      </c>
      <c r="M4" s="403" t="s">
        <v>218</v>
      </c>
      <c r="N4" s="403" t="s">
        <v>12</v>
      </c>
      <c r="O4" s="403" t="s">
        <v>305</v>
      </c>
      <c r="P4" s="50"/>
      <c r="Q4" s="50"/>
      <c r="R4" s="50"/>
      <c r="S4" s="50"/>
      <c r="T4" s="50"/>
      <c r="U4" s="50"/>
      <c r="V4" s="50"/>
      <c r="W4" s="50"/>
      <c r="X4" s="50"/>
      <c r="Y4" s="50"/>
    </row>
    <row r="5" spans="1:25" ht="38.25" customHeight="1">
      <c r="A5" s="17" t="s">
        <v>53</v>
      </c>
      <c r="B5" s="61" t="s">
        <v>309</v>
      </c>
      <c r="C5" s="431"/>
      <c r="D5" s="403"/>
      <c r="E5" s="403"/>
      <c r="F5" s="403"/>
      <c r="G5" s="403"/>
      <c r="H5" s="403"/>
      <c r="I5" s="403"/>
      <c r="J5" s="403"/>
      <c r="K5" s="403"/>
      <c r="L5" s="403"/>
      <c r="M5" s="403"/>
      <c r="N5" s="403"/>
      <c r="O5" s="403"/>
      <c r="P5" s="47"/>
      <c r="Q5" s="47"/>
      <c r="R5" s="47"/>
      <c r="S5" s="47"/>
      <c r="T5" s="47"/>
      <c r="U5" s="47"/>
      <c r="V5" s="47"/>
      <c r="W5" s="47"/>
      <c r="X5" s="47"/>
      <c r="Y5" s="47"/>
    </row>
    <row r="6" spans="1:25" ht="23.1" customHeight="1">
      <c r="A6" s="142"/>
      <c r="B6" s="289"/>
      <c r="C6" s="143"/>
      <c r="D6" s="143"/>
      <c r="E6" s="143"/>
      <c r="F6" s="143"/>
      <c r="G6" s="143"/>
      <c r="H6" s="143"/>
      <c r="I6" s="143"/>
      <c r="J6" s="143"/>
      <c r="K6" s="143"/>
      <c r="L6" s="143"/>
      <c r="M6" s="143"/>
      <c r="N6" s="143"/>
      <c r="O6" s="143"/>
      <c r="P6" s="51"/>
      <c r="R6" s="51"/>
      <c r="S6" s="51"/>
      <c r="T6" s="51"/>
      <c r="U6" s="51"/>
      <c r="V6" s="51"/>
      <c r="W6" s="51"/>
      <c r="X6" s="51"/>
      <c r="Y6" s="51"/>
    </row>
    <row r="7" spans="1:25" ht="23.1" customHeight="1">
      <c r="A7" s="52"/>
      <c r="B7" s="53"/>
      <c r="C7" s="54"/>
      <c r="D7" s="54"/>
      <c r="E7" s="54"/>
      <c r="F7" s="54"/>
      <c r="G7" s="54"/>
      <c r="H7" s="54"/>
      <c r="I7" s="54"/>
      <c r="J7" s="54"/>
      <c r="K7" s="93"/>
      <c r="L7" s="54"/>
      <c r="M7" s="54"/>
      <c r="N7" s="54"/>
      <c r="O7" s="54"/>
      <c r="P7" s="47"/>
      <c r="Q7" s="47"/>
      <c r="R7" s="51"/>
      <c r="S7" s="47"/>
      <c r="T7" s="47"/>
      <c r="U7" s="47"/>
      <c r="V7" s="47"/>
      <c r="W7" s="47"/>
      <c r="X7" s="47"/>
      <c r="Y7" s="47"/>
    </row>
    <row r="8" spans="1:25" ht="23.1" customHeight="1">
      <c r="A8" s="52"/>
      <c r="B8" s="53"/>
      <c r="C8" s="54"/>
      <c r="D8" s="54"/>
      <c r="E8" s="54"/>
      <c r="F8" s="54"/>
      <c r="G8" s="54"/>
      <c r="H8" s="54"/>
      <c r="I8" s="54"/>
      <c r="J8" s="54"/>
      <c r="K8" s="54"/>
      <c r="L8" s="54"/>
      <c r="M8" s="54"/>
      <c r="N8" s="54"/>
      <c r="O8" s="54"/>
      <c r="P8" s="51"/>
      <c r="Q8" s="47"/>
      <c r="R8" s="47"/>
      <c r="S8" s="47"/>
      <c r="T8" s="47"/>
      <c r="U8" s="47"/>
      <c r="V8" s="47"/>
      <c r="W8" s="47"/>
      <c r="X8" s="47"/>
      <c r="Y8" s="47"/>
    </row>
    <row r="9" spans="1:25" ht="23.1" customHeight="1">
      <c r="A9" s="52"/>
      <c r="B9" s="53"/>
      <c r="C9" s="54"/>
      <c r="D9" s="54"/>
      <c r="E9" s="54"/>
      <c r="F9" s="54"/>
      <c r="G9" s="54"/>
      <c r="H9" s="54"/>
      <c r="I9" s="54"/>
      <c r="J9" s="54"/>
      <c r="K9" s="54"/>
      <c r="L9" s="54"/>
      <c r="M9" s="54"/>
      <c r="N9" s="54"/>
      <c r="O9" s="54"/>
      <c r="P9" s="51"/>
      <c r="Q9" s="47"/>
      <c r="R9" s="51"/>
      <c r="S9" s="47"/>
      <c r="T9" s="47"/>
      <c r="U9" s="47"/>
      <c r="V9" s="47"/>
      <c r="W9" s="47"/>
      <c r="X9" s="47"/>
      <c r="Y9" s="47"/>
    </row>
    <row r="10" spans="1:25" ht="23.1" customHeight="1">
      <c r="A10" s="52"/>
      <c r="B10" s="53"/>
      <c r="C10" s="54"/>
      <c r="D10" s="54"/>
      <c r="E10" s="54"/>
      <c r="F10" s="54"/>
      <c r="G10" s="54"/>
      <c r="H10" s="54"/>
      <c r="I10" s="54"/>
      <c r="J10" s="54"/>
      <c r="K10" s="54"/>
      <c r="L10" s="54"/>
      <c r="M10" s="54"/>
      <c r="N10" s="54"/>
      <c r="O10" s="54"/>
      <c r="P10" s="51"/>
      <c r="Q10" s="47"/>
      <c r="R10" s="47"/>
      <c r="S10" s="47"/>
      <c r="T10" s="47"/>
      <c r="U10" s="47"/>
      <c r="V10" s="47"/>
      <c r="W10" s="47"/>
      <c r="X10" s="47"/>
      <c r="Y10" s="47"/>
    </row>
    <row r="11" spans="1:25" ht="23.1" customHeight="1">
      <c r="A11" s="40"/>
      <c r="B11" s="53"/>
      <c r="C11" s="54"/>
      <c r="D11" s="54"/>
      <c r="E11" s="54"/>
      <c r="F11" s="54"/>
      <c r="G11" s="42"/>
      <c r="H11" s="42"/>
      <c r="I11" s="54"/>
      <c r="J11" s="54"/>
      <c r="K11" s="54"/>
      <c r="L11" s="54"/>
      <c r="M11" s="54"/>
      <c r="N11" s="54"/>
      <c r="O11" s="54"/>
      <c r="P11" s="47"/>
      <c r="Q11" s="47"/>
      <c r="R11" s="47"/>
      <c r="S11" s="47"/>
      <c r="T11" s="47"/>
      <c r="U11" s="47"/>
      <c r="V11" s="47"/>
      <c r="W11" s="47"/>
      <c r="X11" s="47"/>
      <c r="Y11" s="47"/>
    </row>
    <row r="12" spans="1:25" ht="23.1" customHeight="1">
      <c r="B12" s="8"/>
      <c r="C12" s="8"/>
      <c r="D12" s="8"/>
      <c r="E12" s="8"/>
      <c r="J12" s="8"/>
      <c r="L12" s="8"/>
      <c r="M12" s="8"/>
      <c r="N12" s="8"/>
      <c r="Q12" s="8"/>
    </row>
    <row r="13" spans="1:25" ht="23.1" customHeight="1">
      <c r="A13" s="40"/>
      <c r="B13" s="53"/>
      <c r="C13" s="54"/>
      <c r="D13" s="54"/>
      <c r="E13" s="54"/>
      <c r="F13" s="42"/>
      <c r="G13" s="42"/>
      <c r="H13" s="42"/>
      <c r="I13" s="42"/>
      <c r="J13" s="54"/>
      <c r="K13" s="42"/>
      <c r="L13" s="54"/>
      <c r="M13" s="54"/>
      <c r="N13" s="54"/>
      <c r="O13" s="42"/>
      <c r="P13" s="47"/>
      <c r="Q13" s="47"/>
      <c r="R13" s="47"/>
      <c r="S13" s="47"/>
      <c r="T13" s="47"/>
      <c r="U13" s="47"/>
      <c r="V13" s="47"/>
      <c r="W13" s="47"/>
      <c r="X13" s="47"/>
      <c r="Y13" s="47"/>
    </row>
    <row r="14" spans="1:25" ht="23.1" customHeight="1">
      <c r="B14" s="8"/>
      <c r="C14" s="8"/>
      <c r="D14" s="8"/>
      <c r="L14" s="8"/>
      <c r="M14" s="8"/>
      <c r="N14" s="8"/>
    </row>
    <row r="15" spans="1:25" ht="23.1" customHeight="1">
      <c r="C15" s="8"/>
      <c r="D15" s="8"/>
      <c r="E15" s="8"/>
      <c r="M15" s="8"/>
    </row>
    <row r="16" spans="1:25" ht="23.1" customHeight="1">
      <c r="C16" s="8"/>
      <c r="D16" s="8"/>
      <c r="E16" s="8"/>
    </row>
    <row r="17" spans="1:8" ht="23.1" customHeight="1">
      <c r="D17" s="8"/>
      <c r="G17" s="8"/>
    </row>
    <row r="18" spans="1:8" ht="23.1" customHeight="1">
      <c r="D18" s="8"/>
      <c r="F18" s="8"/>
    </row>
    <row r="19" spans="1:8" ht="23.1" customHeight="1">
      <c r="F19" s="8"/>
    </row>
    <row r="20" spans="1:8" ht="23.1" customHeight="1"/>
    <row r="21" spans="1:8" ht="23.1" customHeight="1">
      <c r="G21" s="8"/>
      <c r="H21" s="8"/>
    </row>
    <row r="22" spans="1:8" ht="23.1" customHeight="1"/>
    <row r="23" spans="1:8" ht="23.1" customHeight="1"/>
    <row r="24" spans="1:8" ht="23.1" customHeight="1"/>
    <row r="25" spans="1:8" ht="23.1" customHeight="1"/>
    <row r="26" spans="1:8" ht="23.1" customHeight="1"/>
    <row r="27" spans="1:8" ht="23.1" customHeight="1"/>
    <row r="28" spans="1:8" ht="23.1" customHeight="1"/>
    <row r="29" spans="1:8" ht="23.1" customHeight="1"/>
    <row r="30" spans="1:8" ht="23.1" customHeight="1"/>
    <row r="31" spans="1:8" ht="23.1" customHeight="1">
      <c r="A31" s="8"/>
      <c r="B31" s="8"/>
    </row>
  </sheetData>
  <sheetProtection formatCells="0" formatColumns="0" formatRows="0"/>
  <mergeCells count="15">
    <mergeCell ref="O4:O5"/>
    <mergeCell ref="A3:E3"/>
    <mergeCell ref="J4:J5"/>
    <mergeCell ref="K4:K5"/>
    <mergeCell ref="L4:L5"/>
    <mergeCell ref="M4:M5"/>
    <mergeCell ref="F4:F5"/>
    <mergeCell ref="G4:G5"/>
    <mergeCell ref="H4:H5"/>
    <mergeCell ref="I4:I5"/>
    <mergeCell ref="C4:C5"/>
    <mergeCell ref="A4:B4"/>
    <mergeCell ref="D4:D5"/>
    <mergeCell ref="E4:E5"/>
    <mergeCell ref="N4:N5"/>
  </mergeCells>
  <phoneticPr fontId="0" type="noConversion"/>
  <printOptions horizontalCentered="1"/>
  <pageMargins left="0.39370078740157483" right="0.39370078740157483" top="0.6692913385826772" bottom="0.6692913385826772" header="0.43307086614173229" footer="0.43307086614173229"/>
  <pageSetup paperSize="9" scale="85" fitToHeight="0" orientation="landscape" horizontalDpi="0" verticalDpi="0"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dimension ref="A1:IR17"/>
  <sheetViews>
    <sheetView showGridLines="0" showZeros="0" workbookViewId="0">
      <selection activeCell="E8" sqref="E8"/>
    </sheetView>
  </sheetViews>
  <sheetFormatPr defaultColWidth="9.1640625" defaultRowHeight="11.25"/>
  <cols>
    <col min="1" max="1" width="18.83203125" customWidth="1"/>
    <col min="2" max="2" width="18.33203125" customWidth="1"/>
    <col min="3" max="3" width="13.5" customWidth="1"/>
    <col min="4" max="7" width="13.33203125" customWidth="1"/>
    <col min="8" max="8" width="12" customWidth="1"/>
    <col min="9" max="9" width="14.6640625" customWidth="1"/>
    <col min="10" max="10" width="11.1640625" customWidth="1"/>
    <col min="11" max="11" width="11" customWidth="1"/>
    <col min="12" max="12" width="10.5" customWidth="1"/>
    <col min="13" max="252" width="9" customWidth="1"/>
  </cols>
  <sheetData>
    <row r="1" spans="1:252" ht="12.75" customHeight="1">
      <c r="A1" s="12" t="s">
        <v>170</v>
      </c>
    </row>
    <row r="2" spans="1:252" ht="20.100000000000001" customHeight="1"/>
    <row r="3" spans="1:252" ht="20.25" customHeight="1">
      <c r="A3" s="401" t="s">
        <v>95</v>
      </c>
      <c r="B3" s="401"/>
      <c r="C3" s="401"/>
      <c r="D3" s="401"/>
      <c r="E3" s="401"/>
      <c r="F3" s="401"/>
      <c r="G3" s="401"/>
      <c r="H3" s="401"/>
      <c r="I3" s="401"/>
      <c r="J3" s="401"/>
      <c r="K3" s="401"/>
      <c r="L3" s="401"/>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row>
    <row r="4" spans="1:252" ht="20.100000000000001" customHeight="1">
      <c r="A4" s="407" t="s">
        <v>464</v>
      </c>
      <c r="B4" s="408"/>
      <c r="C4" s="408"/>
      <c r="D4" s="408"/>
      <c r="E4" s="408"/>
      <c r="F4" s="408"/>
      <c r="G4" s="14"/>
      <c r="H4" s="14"/>
      <c r="I4" s="14"/>
      <c r="J4" s="14"/>
      <c r="K4" s="14"/>
      <c r="L4" s="15" t="s">
        <v>246</v>
      </c>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row>
    <row r="5" spans="1:252" ht="20.100000000000001" customHeight="1">
      <c r="A5" s="404" t="s">
        <v>349</v>
      </c>
      <c r="B5" s="405" t="s">
        <v>104</v>
      </c>
      <c r="C5" s="402" t="s">
        <v>60</v>
      </c>
      <c r="D5" s="402"/>
      <c r="E5" s="402"/>
      <c r="F5" s="402"/>
      <c r="G5" s="402"/>
      <c r="H5" s="403" t="s">
        <v>151</v>
      </c>
      <c r="I5" s="402" t="s">
        <v>130</v>
      </c>
      <c r="J5" s="402" t="s">
        <v>49</v>
      </c>
      <c r="K5" s="402" t="s">
        <v>107</v>
      </c>
      <c r="L5" s="402" t="s">
        <v>339</v>
      </c>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row>
    <row r="6" spans="1:252" ht="42" customHeight="1">
      <c r="A6" s="403"/>
      <c r="B6" s="406"/>
      <c r="C6" s="18" t="s">
        <v>257</v>
      </c>
      <c r="D6" s="18" t="s">
        <v>16</v>
      </c>
      <c r="E6" s="18" t="s">
        <v>129</v>
      </c>
      <c r="F6" s="18" t="s">
        <v>6</v>
      </c>
      <c r="G6" s="17" t="s">
        <v>327</v>
      </c>
      <c r="H6" s="403"/>
      <c r="I6" s="402"/>
      <c r="J6" s="402"/>
      <c r="K6" s="402"/>
      <c r="L6" s="402"/>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row>
    <row r="7" spans="1:252" ht="20.100000000000001" customHeight="1">
      <c r="A7" s="20" t="s">
        <v>306</v>
      </c>
      <c r="B7" s="20">
        <v>1</v>
      </c>
      <c r="C7" s="20">
        <v>2</v>
      </c>
      <c r="D7" s="20">
        <v>3</v>
      </c>
      <c r="E7" s="21">
        <v>4</v>
      </c>
      <c r="F7" s="21">
        <v>5</v>
      </c>
      <c r="G7" s="21">
        <v>6</v>
      </c>
      <c r="H7" s="20">
        <v>7</v>
      </c>
      <c r="I7" s="20">
        <v>8</v>
      </c>
      <c r="J7" s="20">
        <v>9</v>
      </c>
      <c r="K7" s="20">
        <v>10</v>
      </c>
      <c r="L7" s="20">
        <v>11</v>
      </c>
      <c r="M7" s="22"/>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row>
    <row r="8" spans="1:252" s="176" customFormat="1" ht="24" customHeight="1">
      <c r="A8" s="171" t="s">
        <v>104</v>
      </c>
      <c r="B8" s="173">
        <f t="shared" ref="B8:C8" si="0">B9</f>
        <v>19551.060000000001</v>
      </c>
      <c r="C8" s="173">
        <f t="shared" si="0"/>
        <v>19551.060000000001</v>
      </c>
      <c r="D8" s="174">
        <f>D9</f>
        <v>19551.060000000001</v>
      </c>
      <c r="E8" s="172">
        <v>0</v>
      </c>
      <c r="F8" s="172">
        <v>0</v>
      </c>
      <c r="G8" s="172">
        <v>0</v>
      </c>
      <c r="H8" s="172">
        <v>0</v>
      </c>
      <c r="I8" s="172">
        <v>0</v>
      </c>
      <c r="J8" s="172">
        <v>0</v>
      </c>
      <c r="K8" s="172">
        <v>0</v>
      </c>
      <c r="L8" s="173">
        <v>0</v>
      </c>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5"/>
      <c r="DC8" s="175"/>
      <c r="DD8" s="175"/>
      <c r="DE8" s="175"/>
      <c r="DF8" s="175"/>
      <c r="DG8" s="175"/>
      <c r="DH8" s="175"/>
      <c r="DI8" s="175"/>
      <c r="DJ8" s="175"/>
      <c r="DK8" s="175"/>
      <c r="DL8" s="175"/>
      <c r="DM8" s="175"/>
      <c r="DN8" s="175"/>
      <c r="DO8" s="175"/>
      <c r="DP8" s="175"/>
      <c r="DQ8" s="175"/>
      <c r="DR8" s="175"/>
      <c r="DS8" s="175"/>
      <c r="DT8" s="175"/>
      <c r="DU8" s="175"/>
      <c r="DV8" s="175"/>
      <c r="DW8" s="175"/>
      <c r="DX8" s="175"/>
      <c r="DY8" s="175"/>
      <c r="DZ8" s="175"/>
      <c r="EA8" s="175"/>
      <c r="EB8" s="175"/>
      <c r="EC8" s="175"/>
      <c r="ED8" s="175"/>
      <c r="EE8" s="175"/>
      <c r="EF8" s="175"/>
      <c r="EG8" s="175"/>
      <c r="EH8" s="175"/>
      <c r="EI8" s="175"/>
      <c r="EJ8" s="175"/>
      <c r="EK8" s="175"/>
      <c r="EL8" s="175"/>
      <c r="EM8" s="175"/>
      <c r="EN8" s="175"/>
      <c r="EO8" s="175"/>
      <c r="EP8" s="175"/>
      <c r="EQ8" s="175"/>
      <c r="ER8" s="175"/>
      <c r="ES8" s="175"/>
      <c r="ET8" s="175"/>
      <c r="EU8" s="175"/>
      <c r="EV8" s="175"/>
      <c r="EW8" s="175"/>
      <c r="EX8" s="175"/>
      <c r="EY8" s="175"/>
      <c r="EZ8" s="175"/>
      <c r="FA8" s="175"/>
      <c r="FB8" s="175"/>
      <c r="FC8" s="175"/>
      <c r="FD8" s="175"/>
      <c r="FE8" s="175"/>
      <c r="FF8" s="175"/>
      <c r="FG8" s="175"/>
      <c r="FH8" s="175"/>
      <c r="FI8" s="175"/>
      <c r="FJ8" s="175"/>
      <c r="FK8" s="175"/>
      <c r="FL8" s="175"/>
      <c r="FM8" s="175"/>
      <c r="FN8" s="175"/>
      <c r="FO8" s="175"/>
      <c r="FP8" s="175"/>
      <c r="FQ8" s="175"/>
      <c r="FR8" s="175"/>
      <c r="FS8" s="175"/>
      <c r="FT8" s="175"/>
      <c r="FU8" s="175"/>
      <c r="FV8" s="175"/>
      <c r="FW8" s="175"/>
      <c r="FX8" s="175"/>
      <c r="FY8" s="175"/>
      <c r="FZ8" s="175"/>
      <c r="GA8" s="175"/>
      <c r="GB8" s="175"/>
      <c r="GC8" s="175"/>
      <c r="GD8" s="175"/>
      <c r="GE8" s="175"/>
      <c r="GF8" s="175"/>
      <c r="GG8" s="175"/>
      <c r="GH8" s="175"/>
      <c r="GI8" s="175"/>
      <c r="GJ8" s="175"/>
      <c r="GK8" s="175"/>
      <c r="GL8" s="175"/>
      <c r="GM8" s="175"/>
      <c r="GN8" s="175"/>
      <c r="GO8" s="175"/>
      <c r="GP8" s="175"/>
      <c r="GQ8" s="175"/>
      <c r="GR8" s="175"/>
      <c r="GS8" s="175"/>
      <c r="GT8" s="175"/>
      <c r="GU8" s="175"/>
      <c r="GV8" s="175"/>
      <c r="GW8" s="175"/>
      <c r="GX8" s="175"/>
      <c r="GY8" s="175"/>
      <c r="GZ8" s="175"/>
      <c r="HA8" s="175"/>
      <c r="HB8" s="175"/>
      <c r="HC8" s="175"/>
      <c r="HD8" s="175"/>
      <c r="HE8" s="175"/>
      <c r="HF8" s="175"/>
      <c r="HG8" s="175"/>
      <c r="HH8" s="175"/>
      <c r="HI8" s="175"/>
      <c r="HJ8" s="175"/>
      <c r="HK8" s="175"/>
      <c r="HL8" s="175"/>
      <c r="HM8" s="175"/>
      <c r="HN8" s="175"/>
      <c r="HO8" s="175"/>
      <c r="HP8" s="175"/>
      <c r="HQ8" s="175"/>
      <c r="HR8" s="175"/>
      <c r="HS8" s="175"/>
      <c r="HT8" s="175"/>
      <c r="HU8" s="175"/>
      <c r="HV8" s="175"/>
      <c r="HW8" s="175"/>
      <c r="HX8" s="175"/>
      <c r="HY8" s="175"/>
      <c r="HZ8" s="175"/>
      <c r="IA8" s="175"/>
      <c r="IB8" s="175"/>
      <c r="IC8" s="175"/>
      <c r="ID8" s="175"/>
      <c r="IE8" s="175"/>
      <c r="IF8" s="175"/>
      <c r="IG8" s="175"/>
      <c r="IH8" s="175"/>
      <c r="II8" s="175"/>
      <c r="IJ8" s="175"/>
      <c r="IK8" s="175"/>
      <c r="IL8" s="175"/>
      <c r="IM8" s="175"/>
      <c r="IN8" s="175"/>
      <c r="IO8" s="175"/>
      <c r="IP8" s="175"/>
      <c r="IQ8" s="175"/>
      <c r="IR8" s="175"/>
    </row>
    <row r="9" spans="1:252" ht="24" customHeight="1">
      <c r="A9" s="171" t="s">
        <v>465</v>
      </c>
      <c r="B9" s="172">
        <f>C9</f>
        <v>19551.060000000001</v>
      </c>
      <c r="C9" s="173">
        <f>D9</f>
        <v>19551.060000000001</v>
      </c>
      <c r="D9" s="174">
        <v>19551.060000000001</v>
      </c>
      <c r="E9" s="172">
        <v>0</v>
      </c>
      <c r="F9" s="172">
        <v>0</v>
      </c>
      <c r="G9" s="172">
        <v>0</v>
      </c>
      <c r="H9" s="172">
        <v>0</v>
      </c>
      <c r="I9" s="172">
        <v>0</v>
      </c>
      <c r="J9" s="172">
        <v>0</v>
      </c>
      <c r="K9" s="172">
        <v>0</v>
      </c>
      <c r="L9" s="173">
        <v>0</v>
      </c>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row>
    <row r="10" spans="1:252" ht="24" customHeight="1">
      <c r="A10" s="26"/>
      <c r="B10" s="27"/>
      <c r="C10" s="25"/>
      <c r="D10" s="28"/>
      <c r="E10" s="28"/>
      <c r="F10" s="25"/>
      <c r="G10" s="25"/>
      <c r="H10" s="25"/>
      <c r="I10" s="28"/>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row>
    <row r="11" spans="1:252" ht="24" customHeight="1">
      <c r="A11" s="26"/>
      <c r="B11" s="27"/>
      <c r="C11" s="25"/>
      <c r="D11" s="25"/>
      <c r="E11" s="28"/>
      <c r="F11" s="28"/>
      <c r="G11" s="28"/>
      <c r="H11" s="25"/>
      <c r="I11" s="28"/>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row>
    <row r="12" spans="1:252" ht="24" customHeight="1">
      <c r="C12" s="8"/>
      <c r="D12" s="8"/>
    </row>
    <row r="13" spans="1:252" ht="24" customHeight="1">
      <c r="C13" s="8"/>
      <c r="D13" s="8"/>
    </row>
    <row r="14" spans="1:252" ht="24" customHeight="1">
      <c r="D14" s="8"/>
    </row>
    <row r="15" spans="1:252" ht="24" customHeight="1">
      <c r="A15" s="24"/>
      <c r="B15" s="27"/>
      <c r="C15" s="28"/>
      <c r="D15" s="25"/>
      <c r="E15" s="28"/>
      <c r="F15" s="28"/>
      <c r="G15" s="28"/>
      <c r="H15" s="28"/>
      <c r="I15" s="28"/>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row>
    <row r="16" spans="1:252" ht="24" customHeight="1">
      <c r="D16" s="8"/>
    </row>
    <row r="17" spans="4:4" ht="24" customHeight="1">
      <c r="D17" s="8"/>
    </row>
  </sheetData>
  <sheetProtection formatCells="0" formatColumns="0" formatRows="0"/>
  <mergeCells count="10">
    <mergeCell ref="A3:L3"/>
    <mergeCell ref="L5:L6"/>
    <mergeCell ref="H5:H6"/>
    <mergeCell ref="C5:G5"/>
    <mergeCell ref="I5:I6"/>
    <mergeCell ref="A5:A6"/>
    <mergeCell ref="B5:B6"/>
    <mergeCell ref="J5:J6"/>
    <mergeCell ref="K5:K6"/>
    <mergeCell ref="A4:F4"/>
  </mergeCells>
  <phoneticPr fontId="0" type="noConversion"/>
  <printOptions horizontalCentered="1"/>
  <pageMargins left="0.39370078740157477" right="0.39370078740157477" top="0.59055118110236215" bottom="0.47244096365500621" header="0.47992125270873537" footer="0.40000001276571917"/>
  <pageSetup paperSize="9" orientation="landscape" verticalDpi="0" r:id="rId1"/>
  <headerFooter alignWithMargins="0"/>
</worksheet>
</file>

<file path=xl/worksheets/sheet20.xml><?xml version="1.0" encoding="utf-8"?>
<worksheet xmlns="http://schemas.openxmlformats.org/spreadsheetml/2006/main" xmlns:r="http://schemas.openxmlformats.org/officeDocument/2006/relationships">
  <dimension ref="A1:Y31"/>
  <sheetViews>
    <sheetView showGridLines="0" showZeros="0" workbookViewId="0">
      <selection activeCell="C4" sqref="C4:C5"/>
    </sheetView>
  </sheetViews>
  <sheetFormatPr defaultColWidth="9.1640625" defaultRowHeight="12.75" customHeight="1"/>
  <cols>
    <col min="1" max="1" width="14.83203125" customWidth="1"/>
    <col min="2" max="2" width="23.83203125" customWidth="1"/>
    <col min="3" max="3" width="14" customWidth="1"/>
    <col min="4" max="4" width="12.83203125" customWidth="1"/>
    <col min="5" max="5" width="11" customWidth="1"/>
    <col min="6" max="6" width="12.1640625" customWidth="1"/>
    <col min="7" max="7" width="12.5" customWidth="1"/>
    <col min="8" max="8" width="11.5" customWidth="1"/>
    <col min="9" max="9" width="11.6640625" customWidth="1"/>
    <col min="10" max="10" width="9.1640625" customWidth="1"/>
    <col min="11" max="11" width="9.33203125" customWidth="1"/>
    <col min="12" max="13" width="10.5" customWidth="1"/>
    <col min="14" max="14" width="10" customWidth="1"/>
    <col min="15" max="15" width="9.5" customWidth="1"/>
    <col min="16" max="16" width="8.6640625" customWidth="1"/>
    <col min="17" max="25" width="10.6640625" customWidth="1"/>
  </cols>
  <sheetData>
    <row r="1" spans="1:25" ht="20.100000000000001" customHeight="1">
      <c r="A1" s="92" t="s">
        <v>81</v>
      </c>
      <c r="B1" s="41"/>
      <c r="C1" s="42"/>
      <c r="D1" s="42"/>
      <c r="E1" s="42"/>
      <c r="F1" s="42"/>
      <c r="G1" s="42"/>
      <c r="H1" s="42"/>
      <c r="I1" s="42"/>
      <c r="J1" s="42"/>
      <c r="K1" s="42"/>
      <c r="L1" s="42"/>
      <c r="M1" s="42"/>
      <c r="N1" s="42"/>
      <c r="O1" s="42"/>
      <c r="P1" s="43"/>
      <c r="Q1" s="43"/>
      <c r="R1" s="43"/>
      <c r="S1" s="43"/>
      <c r="T1" s="46"/>
      <c r="U1" s="46"/>
      <c r="V1" s="46"/>
      <c r="W1" s="47"/>
      <c r="X1" s="47"/>
      <c r="Y1" s="47"/>
    </row>
    <row r="2" spans="1:25" ht="20.100000000000001" customHeight="1">
      <c r="A2" s="30" t="s">
        <v>269</v>
      </c>
      <c r="B2" s="30"/>
      <c r="C2" s="30"/>
      <c r="D2" s="30"/>
      <c r="E2" s="30"/>
      <c r="F2" s="30"/>
      <c r="G2" s="30"/>
      <c r="H2" s="30"/>
      <c r="I2" s="30"/>
      <c r="J2" s="30"/>
      <c r="K2" s="30"/>
      <c r="L2" s="30"/>
      <c r="M2" s="30"/>
      <c r="N2" s="30"/>
      <c r="O2" s="30"/>
      <c r="P2" s="43"/>
      <c r="Q2" s="43"/>
      <c r="R2" s="43"/>
      <c r="S2" s="43"/>
      <c r="T2" s="46"/>
      <c r="U2" s="46"/>
      <c r="V2" s="46"/>
      <c r="W2" s="47"/>
      <c r="X2" s="47"/>
      <c r="Y2" s="47"/>
    </row>
    <row r="3" spans="1:25" ht="20.100000000000001" customHeight="1">
      <c r="A3" s="421" t="s">
        <v>462</v>
      </c>
      <c r="B3" s="422"/>
      <c r="C3" s="422"/>
      <c r="D3" s="422"/>
      <c r="E3" s="422"/>
      <c r="F3" s="48"/>
      <c r="G3" s="48"/>
      <c r="H3" s="48"/>
      <c r="I3" s="48"/>
      <c r="J3" s="48"/>
      <c r="K3" s="48"/>
      <c r="L3" s="48"/>
      <c r="M3" s="48"/>
      <c r="N3" s="48"/>
      <c r="O3" s="49" t="s">
        <v>246</v>
      </c>
      <c r="P3" s="50"/>
      <c r="Q3" s="50"/>
      <c r="R3" s="50"/>
      <c r="S3" s="50"/>
      <c r="T3" s="50"/>
      <c r="U3" s="50"/>
      <c r="V3" s="50"/>
      <c r="W3" s="50"/>
      <c r="X3" s="50"/>
      <c r="Y3" s="50"/>
    </row>
    <row r="4" spans="1:25" ht="20.100000000000001" customHeight="1">
      <c r="A4" s="405" t="s">
        <v>228</v>
      </c>
      <c r="B4" s="405"/>
      <c r="C4" s="419" t="s">
        <v>325</v>
      </c>
      <c r="D4" s="418" t="s">
        <v>39</v>
      </c>
      <c r="E4" s="418"/>
      <c r="F4" s="431"/>
      <c r="G4" s="431"/>
      <c r="H4" s="55" t="s">
        <v>282</v>
      </c>
      <c r="I4" s="55"/>
      <c r="J4" s="55"/>
      <c r="K4" s="55"/>
      <c r="L4" s="55"/>
      <c r="M4" s="55"/>
      <c r="N4" s="55"/>
      <c r="O4" s="55"/>
      <c r="P4" s="155"/>
      <c r="Q4" s="50"/>
      <c r="R4" s="50"/>
      <c r="S4" s="50"/>
      <c r="T4" s="50"/>
      <c r="U4" s="50"/>
      <c r="V4" s="50"/>
      <c r="W4" s="50"/>
      <c r="X4" s="50"/>
      <c r="Y4" s="50"/>
    </row>
    <row r="5" spans="1:25" ht="39" customHeight="1">
      <c r="A5" s="21" t="s">
        <v>53</v>
      </c>
      <c r="B5" s="62" t="s">
        <v>309</v>
      </c>
      <c r="C5" s="430"/>
      <c r="D5" s="79" t="s">
        <v>257</v>
      </c>
      <c r="E5" s="79" t="s">
        <v>255</v>
      </c>
      <c r="F5" s="79" t="s">
        <v>62</v>
      </c>
      <c r="G5" s="79" t="s">
        <v>265</v>
      </c>
      <c r="H5" s="78" t="s">
        <v>257</v>
      </c>
      <c r="I5" s="78" t="s">
        <v>447</v>
      </c>
      <c r="J5" s="78" t="s">
        <v>354</v>
      </c>
      <c r="K5" s="78" t="s">
        <v>280</v>
      </c>
      <c r="L5" s="78" t="s">
        <v>394</v>
      </c>
      <c r="M5" s="78" t="s">
        <v>179</v>
      </c>
      <c r="N5" s="57" t="s">
        <v>12</v>
      </c>
      <c r="O5" s="21" t="s">
        <v>455</v>
      </c>
      <c r="P5" s="32" t="s">
        <v>343</v>
      </c>
      <c r="Q5" s="47"/>
      <c r="R5" s="47"/>
      <c r="S5" s="47"/>
      <c r="T5" s="47"/>
      <c r="U5" s="47"/>
      <c r="V5" s="47"/>
      <c r="W5" s="47"/>
      <c r="X5" s="47"/>
      <c r="Y5" s="47"/>
    </row>
    <row r="6" spans="1:25" ht="23.1" customHeight="1">
      <c r="A6" s="138"/>
      <c r="B6" s="288"/>
      <c r="C6" s="139"/>
      <c r="D6" s="139"/>
      <c r="E6" s="139"/>
      <c r="F6" s="139"/>
      <c r="G6" s="140"/>
      <c r="H6" s="141"/>
      <c r="I6" s="139"/>
      <c r="J6" s="139"/>
      <c r="K6" s="139"/>
      <c r="L6" s="139"/>
      <c r="M6" s="139"/>
      <c r="N6" s="139"/>
      <c r="O6" s="140"/>
      <c r="P6" s="157"/>
      <c r="R6" s="51"/>
      <c r="S6" s="51"/>
      <c r="T6" s="51"/>
      <c r="U6" s="51"/>
      <c r="V6" s="51"/>
      <c r="W6" s="51"/>
      <c r="X6" s="51"/>
      <c r="Y6" s="51"/>
    </row>
    <row r="7" spans="1:25" ht="23.1" customHeight="1">
      <c r="A7" s="52"/>
      <c r="B7" s="53"/>
      <c r="C7" s="54"/>
      <c r="D7" s="54"/>
      <c r="E7" s="54"/>
      <c r="F7" s="54"/>
      <c r="G7" s="54"/>
      <c r="H7" s="54"/>
      <c r="I7" s="54"/>
      <c r="J7" s="54"/>
      <c r="K7" s="54"/>
      <c r="L7" s="54"/>
      <c r="M7" s="54"/>
      <c r="N7" s="54"/>
      <c r="O7" s="54"/>
      <c r="P7" s="51"/>
      <c r="Q7" s="47"/>
      <c r="R7" s="51"/>
      <c r="S7" s="47"/>
      <c r="T7" s="47"/>
      <c r="U7" s="47"/>
      <c r="V7" s="47"/>
      <c r="W7" s="47"/>
      <c r="X7" s="47"/>
      <c r="Y7" s="47"/>
    </row>
    <row r="8" spans="1:25" ht="23.1" customHeight="1">
      <c r="A8" s="52"/>
      <c r="B8" s="53"/>
      <c r="C8" s="54"/>
      <c r="D8" s="54"/>
      <c r="E8" s="54"/>
      <c r="F8" s="54"/>
      <c r="G8" s="54"/>
      <c r="H8" s="54"/>
      <c r="I8" s="54"/>
      <c r="J8" s="54"/>
      <c r="K8" s="54"/>
      <c r="L8" s="54"/>
      <c r="M8" s="54"/>
      <c r="N8" s="54"/>
      <c r="O8" s="54"/>
      <c r="P8" s="47"/>
      <c r="Q8" s="47"/>
      <c r="R8" s="47"/>
      <c r="S8" s="47"/>
      <c r="T8" s="47"/>
      <c r="U8" s="47"/>
      <c r="V8" s="47"/>
      <c r="W8" s="47"/>
      <c r="X8" s="47"/>
      <c r="Y8" s="47"/>
    </row>
    <row r="9" spans="1:25" ht="23.1" customHeight="1">
      <c r="A9" s="40"/>
      <c r="B9" s="53"/>
      <c r="C9" s="54"/>
      <c r="D9" s="54"/>
      <c r="E9" s="54"/>
      <c r="F9" s="54"/>
      <c r="G9" s="54"/>
      <c r="H9" s="54"/>
      <c r="I9" s="54"/>
      <c r="J9" s="54"/>
      <c r="K9" s="54"/>
      <c r="L9" s="54"/>
      <c r="M9" s="54"/>
      <c r="N9" s="54"/>
      <c r="O9" s="54"/>
      <c r="P9" s="47"/>
      <c r="Q9" s="47"/>
      <c r="R9" s="51"/>
      <c r="S9" s="47"/>
      <c r="T9" s="47"/>
      <c r="U9" s="47"/>
      <c r="V9" s="47"/>
      <c r="W9" s="47"/>
      <c r="X9" s="47"/>
      <c r="Y9" s="47"/>
    </row>
    <row r="10" spans="1:25" ht="23.1" customHeight="1">
      <c r="A10" s="40"/>
      <c r="B10" s="53"/>
      <c r="C10" s="54"/>
      <c r="D10" s="54"/>
      <c r="E10" s="54"/>
      <c r="F10" s="54"/>
      <c r="G10" s="54"/>
      <c r="H10" s="54"/>
      <c r="I10" s="54"/>
      <c r="J10" s="54"/>
      <c r="K10" s="54"/>
      <c r="L10" s="54"/>
      <c r="M10" s="54"/>
      <c r="N10" s="54"/>
      <c r="O10" s="54"/>
      <c r="P10" s="47"/>
      <c r="Q10" s="47"/>
      <c r="R10" s="47"/>
      <c r="S10" s="47"/>
      <c r="T10" s="47"/>
      <c r="U10" s="47"/>
      <c r="V10" s="47"/>
      <c r="W10" s="47"/>
      <c r="X10" s="47"/>
      <c r="Y10" s="47"/>
    </row>
    <row r="11" spans="1:25" ht="23.1" customHeight="1">
      <c r="A11" s="40"/>
      <c r="B11" s="53"/>
      <c r="C11" s="54"/>
      <c r="D11" s="54"/>
      <c r="E11" s="54"/>
      <c r="F11" s="54"/>
      <c r="G11" s="42"/>
      <c r="H11" s="54"/>
      <c r="I11" s="42"/>
      <c r="J11" s="54"/>
      <c r="K11" s="54"/>
      <c r="L11" s="54"/>
      <c r="M11" s="54"/>
      <c r="N11" s="54"/>
      <c r="O11" s="42"/>
      <c r="P11" s="47"/>
      <c r="Q11" s="47"/>
      <c r="R11" s="47"/>
      <c r="S11" s="47"/>
      <c r="T11" s="47"/>
      <c r="U11" s="47"/>
      <c r="V11" s="47"/>
      <c r="W11" s="47"/>
      <c r="X11" s="47"/>
      <c r="Y11" s="47"/>
    </row>
    <row r="12" spans="1:25" ht="23.1" customHeight="1">
      <c r="C12" s="8"/>
      <c r="D12" s="8"/>
      <c r="E12" s="8"/>
      <c r="J12" s="8"/>
      <c r="L12" s="8"/>
      <c r="M12" s="8"/>
      <c r="N12" s="8"/>
      <c r="Q12" s="8"/>
    </row>
    <row r="13" spans="1:25" ht="23.1" customHeight="1">
      <c r="A13" s="40"/>
      <c r="B13" s="41"/>
      <c r="C13" s="54"/>
      <c r="D13" s="54"/>
      <c r="E13" s="54"/>
      <c r="F13" s="42"/>
      <c r="G13" s="42"/>
      <c r="H13" s="42"/>
      <c r="I13" s="42"/>
      <c r="J13" s="54"/>
      <c r="K13" s="42"/>
      <c r="L13" s="54"/>
      <c r="M13" s="54"/>
      <c r="N13" s="54"/>
      <c r="O13" s="42"/>
      <c r="P13" s="47"/>
      <c r="Q13" s="47"/>
      <c r="R13" s="47"/>
      <c r="S13" s="47"/>
      <c r="T13" s="47"/>
      <c r="U13" s="47"/>
      <c r="V13" s="47"/>
      <c r="W13" s="47"/>
      <c r="X13" s="47"/>
      <c r="Y13" s="47"/>
    </row>
    <row r="14" spans="1:25" ht="23.1" customHeight="1">
      <c r="D14" s="8"/>
      <c r="E14" s="8"/>
      <c r="L14" s="8"/>
      <c r="M14" s="8"/>
    </row>
    <row r="15" spans="1:25" ht="23.1" customHeight="1">
      <c r="D15" s="8"/>
      <c r="E15" s="8"/>
      <c r="M15" s="8"/>
    </row>
    <row r="16" spans="1:25" ht="23.1" customHeight="1">
      <c r="D16" s="8"/>
      <c r="E16" s="8"/>
    </row>
    <row r="17" spans="1:9" ht="23.1" customHeight="1"/>
    <row r="18" spans="1:9" ht="23.1" customHeight="1">
      <c r="G18" s="8"/>
    </row>
    <row r="19" spans="1:9" ht="23.1" customHeight="1"/>
    <row r="20" spans="1:9" ht="23.1" customHeight="1">
      <c r="H20" s="8"/>
    </row>
    <row r="21" spans="1:9" ht="23.1" customHeight="1"/>
    <row r="22" spans="1:9" ht="23.1" customHeight="1"/>
    <row r="23" spans="1:9" ht="23.1" customHeight="1">
      <c r="I23" s="8"/>
    </row>
    <row r="24" spans="1:9" ht="23.1" customHeight="1"/>
    <row r="25" spans="1:9" ht="23.1" customHeight="1"/>
    <row r="26" spans="1:9" ht="23.1" customHeight="1"/>
    <row r="27" spans="1:9" ht="23.1" customHeight="1"/>
    <row r="28" spans="1:9" ht="23.1" customHeight="1"/>
    <row r="29" spans="1:9" ht="23.1" customHeight="1"/>
    <row r="30" spans="1:9" ht="23.1" customHeight="1"/>
    <row r="31" spans="1:9" ht="23.1" customHeight="1">
      <c r="A31" s="8"/>
      <c r="B31" s="8"/>
    </row>
  </sheetData>
  <sheetProtection formatCells="0" formatColumns="0" formatRows="0"/>
  <mergeCells count="4">
    <mergeCell ref="D4:G4"/>
    <mergeCell ref="C4:C5"/>
    <mergeCell ref="A4:B4"/>
    <mergeCell ref="A3:E3"/>
  </mergeCells>
  <phoneticPr fontId="0" type="noConversion"/>
  <printOptions horizontalCentered="1"/>
  <pageMargins left="0.39370078740157483" right="0.39370078740157483" top="0.6692913385826772" bottom="0.6692913385826772" header="0.43307086614173229" footer="0.43307086614173229"/>
  <pageSetup paperSize="9" scale="85" fitToHeight="0" orientation="landscape" horizontalDpi="0" verticalDpi="0" r:id="rId1"/>
  <headerFooter alignWithMargins="0">
    <oddFooter>第 &amp;P 页，共 &amp;N 页</oddFooter>
  </headerFooter>
</worksheet>
</file>

<file path=xl/worksheets/sheet21.xml><?xml version="1.0" encoding="utf-8"?>
<worksheet xmlns="http://schemas.openxmlformats.org/spreadsheetml/2006/main" xmlns:r="http://schemas.openxmlformats.org/officeDocument/2006/relationships">
  <dimension ref="A1:Y31"/>
  <sheetViews>
    <sheetView showGridLines="0" showZeros="0" workbookViewId="0">
      <selection activeCell="D4" sqref="D4:D5"/>
    </sheetView>
  </sheetViews>
  <sheetFormatPr defaultColWidth="9.1640625" defaultRowHeight="12.75" customHeight="1"/>
  <cols>
    <col min="1" max="1" width="14.83203125" customWidth="1"/>
    <col min="2" max="2" width="23.83203125" customWidth="1"/>
    <col min="3" max="3" width="14" customWidth="1"/>
    <col min="4" max="4" width="12.83203125" customWidth="1"/>
    <col min="5" max="5" width="11" customWidth="1"/>
    <col min="6" max="6" width="12.1640625" customWidth="1"/>
    <col min="7" max="7" width="12.5" customWidth="1"/>
    <col min="8" max="8" width="11.5" customWidth="1"/>
    <col min="9" max="9" width="11.6640625" customWidth="1"/>
    <col min="10" max="10" width="9.1640625" customWidth="1"/>
    <col min="11" max="11" width="9.33203125" customWidth="1"/>
    <col min="12" max="13" width="10.5" customWidth="1"/>
    <col min="14" max="14" width="10" customWidth="1"/>
    <col min="15" max="15" width="9.5" customWidth="1"/>
    <col min="16" max="25" width="10.6640625" customWidth="1"/>
  </cols>
  <sheetData>
    <row r="1" spans="1:25" ht="20.100000000000001" customHeight="1">
      <c r="A1" s="59" t="s">
        <v>204</v>
      </c>
      <c r="B1" s="41"/>
      <c r="C1" s="42"/>
      <c r="D1" s="42"/>
      <c r="E1" s="42"/>
      <c r="F1" s="42"/>
      <c r="G1" s="42"/>
      <c r="H1" s="42"/>
      <c r="I1" s="42"/>
      <c r="J1" s="42"/>
      <c r="K1" s="42"/>
      <c r="L1" s="42"/>
      <c r="M1" s="42"/>
      <c r="N1" s="42"/>
      <c r="O1" s="42"/>
      <c r="P1" s="43"/>
      <c r="Q1" s="43"/>
      <c r="R1" s="43"/>
      <c r="S1" s="43"/>
      <c r="T1" s="46"/>
      <c r="U1" s="46"/>
      <c r="V1" s="46"/>
      <c r="W1" s="47"/>
      <c r="X1" s="47"/>
      <c r="Y1" s="47"/>
    </row>
    <row r="2" spans="1:25" ht="20.100000000000001" customHeight="1">
      <c r="A2" s="30" t="s">
        <v>73</v>
      </c>
      <c r="B2" s="30"/>
      <c r="C2" s="30"/>
      <c r="D2" s="30"/>
      <c r="E2" s="30"/>
      <c r="F2" s="30"/>
      <c r="G2" s="30"/>
      <c r="H2" s="30"/>
      <c r="I2" s="30"/>
      <c r="J2" s="30"/>
      <c r="K2" s="30"/>
      <c r="L2" s="30"/>
      <c r="M2" s="30"/>
      <c r="N2" s="30"/>
      <c r="O2" s="30"/>
      <c r="P2" s="43"/>
      <c r="Q2" s="43"/>
      <c r="R2" s="43"/>
      <c r="S2" s="43"/>
      <c r="T2" s="46"/>
      <c r="U2" s="46"/>
      <c r="V2" s="46"/>
      <c r="W2" s="47"/>
      <c r="X2" s="47"/>
      <c r="Y2" s="47"/>
    </row>
    <row r="3" spans="1:25" ht="20.100000000000001" customHeight="1">
      <c r="A3" s="421" t="s">
        <v>462</v>
      </c>
      <c r="B3" s="422"/>
      <c r="C3" s="422"/>
      <c r="D3" s="422"/>
      <c r="E3" s="422"/>
      <c r="F3" s="48"/>
      <c r="G3" s="48"/>
      <c r="H3" s="48"/>
      <c r="I3" s="48"/>
      <c r="J3" s="48"/>
      <c r="K3" s="48"/>
      <c r="L3" s="48"/>
      <c r="M3" s="48"/>
      <c r="N3" s="48"/>
      <c r="O3" s="49" t="s">
        <v>246</v>
      </c>
      <c r="P3" s="50"/>
      <c r="Q3" s="50"/>
      <c r="R3" s="50"/>
      <c r="S3" s="50"/>
      <c r="T3" s="50"/>
      <c r="U3" s="50"/>
      <c r="V3" s="50"/>
      <c r="W3" s="50"/>
      <c r="X3" s="50"/>
      <c r="Y3" s="50"/>
    </row>
    <row r="4" spans="1:25" ht="20.100000000000001" customHeight="1">
      <c r="A4" s="405" t="s">
        <v>228</v>
      </c>
      <c r="B4" s="405"/>
      <c r="C4" s="425" t="s">
        <v>325</v>
      </c>
      <c r="D4" s="404" t="s">
        <v>348</v>
      </c>
      <c r="E4" s="404" t="s">
        <v>441</v>
      </c>
      <c r="F4" s="403" t="s">
        <v>135</v>
      </c>
      <c r="G4" s="416" t="s">
        <v>404</v>
      </c>
      <c r="H4" s="416" t="s">
        <v>324</v>
      </c>
      <c r="I4" s="416" t="s">
        <v>394</v>
      </c>
      <c r="J4" s="459" t="s">
        <v>164</v>
      </c>
      <c r="K4" s="416" t="s">
        <v>14</v>
      </c>
      <c r="L4" s="459" t="s">
        <v>192</v>
      </c>
      <c r="M4" s="459" t="s">
        <v>218</v>
      </c>
      <c r="N4" s="416" t="s">
        <v>12</v>
      </c>
      <c r="O4" s="403" t="s">
        <v>305</v>
      </c>
      <c r="P4" s="50"/>
      <c r="Q4" s="50"/>
      <c r="R4" s="50"/>
      <c r="S4" s="50"/>
      <c r="T4" s="50"/>
      <c r="U4" s="50"/>
      <c r="V4" s="50"/>
      <c r="W4" s="50"/>
      <c r="X4" s="50"/>
      <c r="Y4" s="50"/>
    </row>
    <row r="5" spans="1:25" ht="38.25" customHeight="1">
      <c r="A5" s="21" t="s">
        <v>53</v>
      </c>
      <c r="B5" s="62" t="s">
        <v>309</v>
      </c>
      <c r="C5" s="426"/>
      <c r="D5" s="423"/>
      <c r="E5" s="423"/>
      <c r="F5" s="423"/>
      <c r="G5" s="424"/>
      <c r="H5" s="424"/>
      <c r="I5" s="424"/>
      <c r="J5" s="460"/>
      <c r="K5" s="424"/>
      <c r="L5" s="460"/>
      <c r="M5" s="460"/>
      <c r="N5" s="424"/>
      <c r="O5" s="423"/>
      <c r="P5" s="47"/>
      <c r="Q5" s="47"/>
      <c r="R5" s="47"/>
      <c r="S5" s="47"/>
      <c r="T5" s="47"/>
      <c r="U5" s="47"/>
      <c r="V5" s="47"/>
      <c r="W5" s="47"/>
      <c r="X5" s="47"/>
      <c r="Y5" s="47"/>
    </row>
    <row r="6" spans="1:25" ht="23.1" customHeight="1">
      <c r="A6" s="138"/>
      <c r="B6" s="288"/>
      <c r="C6" s="145"/>
      <c r="D6" s="145"/>
      <c r="E6" s="145"/>
      <c r="F6" s="145"/>
      <c r="G6" s="143"/>
      <c r="H6" s="146"/>
      <c r="I6" s="143"/>
      <c r="J6" s="146"/>
      <c r="K6" s="143"/>
      <c r="L6" s="147"/>
      <c r="M6" s="146"/>
      <c r="N6" s="145"/>
      <c r="O6" s="143"/>
      <c r="P6" s="51"/>
      <c r="R6" s="51"/>
      <c r="S6" s="51"/>
      <c r="T6" s="51"/>
      <c r="U6" s="51"/>
      <c r="V6" s="51"/>
      <c r="W6" s="51"/>
      <c r="X6" s="51"/>
      <c r="Y6" s="51"/>
    </row>
    <row r="7" spans="1:25" ht="23.1" customHeight="1">
      <c r="A7" s="52"/>
      <c r="B7" s="53"/>
      <c r="C7" s="54"/>
      <c r="D7" s="54"/>
      <c r="E7" s="54"/>
      <c r="F7" s="54"/>
      <c r="G7" s="54"/>
      <c r="H7" s="54"/>
      <c r="I7" s="54"/>
      <c r="J7" s="54"/>
      <c r="K7" s="93"/>
      <c r="L7" s="54"/>
      <c r="M7" s="54"/>
      <c r="N7" s="54"/>
      <c r="O7" s="54"/>
      <c r="P7" s="47"/>
      <c r="Q7" s="47"/>
      <c r="R7" s="51"/>
      <c r="S7" s="47"/>
      <c r="T7" s="47"/>
      <c r="U7" s="47"/>
      <c r="V7" s="47"/>
      <c r="W7" s="47"/>
      <c r="X7" s="47"/>
      <c r="Y7" s="47"/>
    </row>
    <row r="8" spans="1:25" ht="23.1" customHeight="1">
      <c r="A8" s="52"/>
      <c r="B8" s="53"/>
      <c r="C8" s="54"/>
      <c r="D8" s="54"/>
      <c r="E8" s="54"/>
      <c r="F8" s="54"/>
      <c r="G8" s="54"/>
      <c r="H8" s="54"/>
      <c r="I8" s="54"/>
      <c r="J8" s="54"/>
      <c r="K8" s="54"/>
      <c r="L8" s="54"/>
      <c r="M8" s="54"/>
      <c r="N8" s="54"/>
      <c r="O8" s="54"/>
      <c r="P8" s="51"/>
      <c r="Q8" s="47"/>
      <c r="R8" s="47"/>
      <c r="S8" s="47"/>
      <c r="T8" s="47"/>
      <c r="U8" s="47"/>
      <c r="V8" s="47"/>
      <c r="W8" s="47"/>
      <c r="X8" s="47"/>
      <c r="Y8" s="47"/>
    </row>
    <row r="9" spans="1:25" ht="23.1" customHeight="1">
      <c r="A9" s="52"/>
      <c r="B9" s="53"/>
      <c r="C9" s="54"/>
      <c r="D9" s="54"/>
      <c r="E9" s="54"/>
      <c r="F9" s="54"/>
      <c r="G9" s="54"/>
      <c r="H9" s="54"/>
      <c r="I9" s="54"/>
      <c r="J9" s="54"/>
      <c r="K9" s="54"/>
      <c r="L9" s="54"/>
      <c r="M9" s="54"/>
      <c r="N9" s="54"/>
      <c r="O9" s="54"/>
      <c r="P9" s="51"/>
      <c r="Q9" s="47"/>
      <c r="R9" s="51"/>
      <c r="S9" s="47"/>
      <c r="T9" s="47"/>
      <c r="U9" s="47"/>
      <c r="V9" s="47"/>
      <c r="W9" s="47"/>
      <c r="X9" s="47"/>
      <c r="Y9" s="47"/>
    </row>
    <row r="10" spans="1:25" ht="23.1" customHeight="1">
      <c r="A10" s="52"/>
      <c r="B10" s="53"/>
      <c r="C10" s="54"/>
      <c r="D10" s="54"/>
      <c r="E10" s="54"/>
      <c r="F10" s="54"/>
      <c r="G10" s="54"/>
      <c r="H10" s="54"/>
      <c r="I10" s="54"/>
      <c r="J10" s="54"/>
      <c r="K10" s="54"/>
      <c r="L10" s="54"/>
      <c r="M10" s="54"/>
      <c r="N10" s="54"/>
      <c r="O10" s="54"/>
      <c r="P10" s="51"/>
      <c r="Q10" s="47"/>
      <c r="R10" s="47"/>
      <c r="S10" s="47"/>
      <c r="T10" s="47"/>
      <c r="U10" s="47"/>
      <c r="V10" s="47"/>
      <c r="W10" s="47"/>
      <c r="X10" s="47"/>
      <c r="Y10" s="47"/>
    </row>
    <row r="11" spans="1:25" ht="23.1" customHeight="1">
      <c r="A11" s="40"/>
      <c r="B11" s="53"/>
      <c r="C11" s="54"/>
      <c r="D11" s="54"/>
      <c r="E11" s="54"/>
      <c r="F11" s="54"/>
      <c r="G11" s="42"/>
      <c r="H11" s="42"/>
      <c r="I11" s="54"/>
      <c r="J11" s="54"/>
      <c r="K11" s="54"/>
      <c r="L11" s="54"/>
      <c r="M11" s="54"/>
      <c r="N11" s="54"/>
      <c r="O11" s="54"/>
      <c r="P11" s="47"/>
      <c r="Q11" s="47"/>
      <c r="R11" s="47"/>
      <c r="S11" s="47"/>
      <c r="T11" s="47"/>
      <c r="U11" s="47"/>
      <c r="V11" s="47"/>
      <c r="W11" s="47"/>
      <c r="X11" s="47"/>
      <c r="Y11" s="47"/>
    </row>
    <row r="12" spans="1:25" ht="23.1" customHeight="1">
      <c r="B12" s="8"/>
      <c r="C12" s="8"/>
      <c r="D12" s="8"/>
      <c r="E12" s="8"/>
      <c r="F12" s="8"/>
      <c r="J12" s="8"/>
      <c r="L12" s="8"/>
      <c r="M12" s="8"/>
      <c r="N12" s="8"/>
      <c r="Q12" s="8"/>
    </row>
    <row r="13" spans="1:25" ht="23.1" customHeight="1">
      <c r="A13" s="40"/>
      <c r="B13" s="53"/>
      <c r="C13" s="54"/>
      <c r="D13" s="54"/>
      <c r="E13" s="54"/>
      <c r="F13" s="42"/>
      <c r="G13" s="42"/>
      <c r="H13" s="42"/>
      <c r="I13" s="42"/>
      <c r="J13" s="54"/>
      <c r="K13" s="42"/>
      <c r="L13" s="54"/>
      <c r="M13" s="54"/>
      <c r="N13" s="54"/>
      <c r="O13" s="42"/>
      <c r="P13" s="47"/>
      <c r="Q13" s="47"/>
      <c r="R13" s="47"/>
      <c r="S13" s="47"/>
      <c r="T13" s="47"/>
      <c r="U13" s="47"/>
      <c r="V13" s="47"/>
      <c r="W13" s="47"/>
      <c r="X13" s="47"/>
      <c r="Y13" s="47"/>
    </row>
    <row r="14" spans="1:25" ht="23.1" customHeight="1">
      <c r="B14" s="8"/>
      <c r="C14" s="8"/>
      <c r="D14" s="8"/>
      <c r="L14" s="8"/>
      <c r="M14" s="8"/>
      <c r="N14" s="8"/>
    </row>
    <row r="15" spans="1:25" ht="23.1" customHeight="1">
      <c r="C15" s="8"/>
      <c r="D15" s="8"/>
      <c r="E15" s="8"/>
      <c r="M15" s="8"/>
    </row>
    <row r="16" spans="1:25" ht="23.1" customHeight="1">
      <c r="C16" s="8"/>
      <c r="D16" s="8"/>
      <c r="E16" s="8"/>
    </row>
    <row r="17" spans="1:9" ht="23.1" customHeight="1">
      <c r="D17" s="8"/>
      <c r="G17" s="8"/>
      <c r="I17" s="8"/>
    </row>
    <row r="18" spans="1:9" ht="23.1" customHeight="1">
      <c r="D18" s="8"/>
      <c r="F18" s="8"/>
    </row>
    <row r="19" spans="1:9" ht="23.1" customHeight="1">
      <c r="F19" s="8"/>
    </row>
    <row r="20" spans="1:9" ht="23.1" customHeight="1"/>
    <row r="21" spans="1:9" ht="23.1" customHeight="1">
      <c r="G21" s="8"/>
      <c r="H21" s="8"/>
    </row>
    <row r="22" spans="1:9" ht="23.1" customHeight="1"/>
    <row r="23" spans="1:9" ht="23.1" customHeight="1"/>
    <row r="24" spans="1:9" ht="23.1" customHeight="1"/>
    <row r="25" spans="1:9" ht="23.1" customHeight="1"/>
    <row r="26" spans="1:9" ht="23.1" customHeight="1"/>
    <row r="27" spans="1:9" ht="23.1" customHeight="1"/>
    <row r="28" spans="1:9" ht="23.1" customHeight="1"/>
    <row r="29" spans="1:9" ht="23.1" customHeight="1"/>
    <row r="30" spans="1:9" ht="23.1" customHeight="1"/>
    <row r="31" spans="1:9" ht="23.1" customHeight="1">
      <c r="A31" s="8"/>
      <c r="B31" s="8"/>
    </row>
  </sheetData>
  <sheetProtection formatCells="0" formatColumns="0" formatRows="0"/>
  <mergeCells count="15">
    <mergeCell ref="O4:O5"/>
    <mergeCell ref="A3:E3"/>
    <mergeCell ref="J4:J5"/>
    <mergeCell ref="K4:K5"/>
    <mergeCell ref="L4:L5"/>
    <mergeCell ref="M4:M5"/>
    <mergeCell ref="F4:F5"/>
    <mergeCell ref="G4:G5"/>
    <mergeCell ref="H4:H5"/>
    <mergeCell ref="I4:I5"/>
    <mergeCell ref="C4:C5"/>
    <mergeCell ref="A4:B4"/>
    <mergeCell ref="D4:D5"/>
    <mergeCell ref="E4:E5"/>
    <mergeCell ref="N4:N5"/>
  </mergeCells>
  <phoneticPr fontId="0" type="noConversion"/>
  <printOptions horizontalCentered="1"/>
  <pageMargins left="0.39370078740157483" right="0.39370078740157483" top="0.6692913385826772" bottom="0.6692913385826772" header="0.43307086614173229" footer="0.43307086614173229"/>
  <pageSetup paperSize="9" scale="85" fitToHeight="0" orientation="landscape" horizontalDpi="0" verticalDpi="0" r:id="rId1"/>
  <headerFooter alignWithMargins="0">
    <oddFooter>第 &amp;P 页，共 &amp;N 页</oddFooter>
  </headerFooter>
</worksheet>
</file>

<file path=xl/worksheets/sheet22.xml><?xml version="1.0" encoding="utf-8"?>
<worksheet xmlns="http://schemas.openxmlformats.org/spreadsheetml/2006/main" xmlns:r="http://schemas.openxmlformats.org/officeDocument/2006/relationships">
  <dimension ref="A1:Y31"/>
  <sheetViews>
    <sheetView showGridLines="0" showZeros="0" workbookViewId="0">
      <selection activeCell="D4" sqref="D4:G4"/>
    </sheetView>
  </sheetViews>
  <sheetFormatPr defaultColWidth="9.1640625" defaultRowHeight="12.75" customHeight="1"/>
  <cols>
    <col min="1" max="1" width="14.83203125" customWidth="1"/>
    <col min="2" max="2" width="23.83203125" customWidth="1"/>
    <col min="3" max="3" width="14" customWidth="1"/>
    <col min="4" max="4" width="12.83203125" customWidth="1"/>
    <col min="5" max="5" width="11" customWidth="1"/>
    <col min="6" max="6" width="12.1640625" customWidth="1"/>
    <col min="7" max="7" width="12.5" customWidth="1"/>
    <col min="8" max="8" width="11.5" customWidth="1"/>
    <col min="9" max="9" width="11.6640625" customWidth="1"/>
    <col min="10" max="10" width="9.1640625" customWidth="1"/>
    <col min="11" max="11" width="9.33203125" customWidth="1"/>
    <col min="12" max="13" width="10.5" customWidth="1"/>
    <col min="14" max="14" width="10" customWidth="1"/>
    <col min="15" max="16" width="9.5" customWidth="1"/>
    <col min="17" max="25" width="10.6640625" customWidth="1"/>
  </cols>
  <sheetData>
    <row r="1" spans="1:25" ht="20.100000000000001" customHeight="1">
      <c r="A1" s="92" t="s">
        <v>323</v>
      </c>
      <c r="B1" s="41"/>
      <c r="C1" s="42"/>
      <c r="D1" s="42"/>
      <c r="E1" s="42"/>
      <c r="F1" s="42"/>
      <c r="G1" s="42"/>
      <c r="H1" s="42"/>
      <c r="I1" s="42"/>
      <c r="J1" s="42"/>
      <c r="K1" s="42"/>
      <c r="L1" s="42"/>
      <c r="M1" s="42"/>
      <c r="N1" s="42"/>
      <c r="O1" s="42"/>
      <c r="P1" s="43"/>
      <c r="Q1" s="43"/>
      <c r="R1" s="43"/>
      <c r="S1" s="43"/>
      <c r="T1" s="46"/>
      <c r="U1" s="46"/>
      <c r="V1" s="46"/>
      <c r="W1" s="47"/>
      <c r="X1" s="47"/>
      <c r="Y1" s="47"/>
    </row>
    <row r="2" spans="1:25" ht="20.100000000000001" customHeight="1">
      <c r="A2" s="30" t="s">
        <v>106</v>
      </c>
      <c r="B2" s="30"/>
      <c r="C2" s="30"/>
      <c r="D2" s="30"/>
      <c r="E2" s="30"/>
      <c r="F2" s="30"/>
      <c r="G2" s="30"/>
      <c r="H2" s="30"/>
      <c r="I2" s="30"/>
      <c r="J2" s="30"/>
      <c r="K2" s="30"/>
      <c r="L2" s="30"/>
      <c r="M2" s="30"/>
      <c r="N2" s="30"/>
      <c r="O2" s="30"/>
      <c r="P2" s="43"/>
      <c r="Q2" s="43"/>
      <c r="R2" s="43"/>
      <c r="S2" s="43"/>
      <c r="T2" s="46"/>
      <c r="U2" s="46"/>
      <c r="V2" s="46"/>
      <c r="W2" s="47"/>
      <c r="X2" s="47"/>
      <c r="Y2" s="47"/>
    </row>
    <row r="3" spans="1:25" s="176" customFormat="1" ht="20.100000000000001" customHeight="1">
      <c r="A3" s="461" t="s">
        <v>462</v>
      </c>
      <c r="B3" s="461"/>
      <c r="C3" s="461"/>
      <c r="D3" s="461"/>
      <c r="E3" s="461"/>
      <c r="F3" s="190"/>
      <c r="G3" s="190"/>
      <c r="H3" s="190"/>
      <c r="I3" s="190"/>
      <c r="J3" s="190"/>
      <c r="K3" s="190"/>
      <c r="L3" s="190"/>
      <c r="M3" s="190"/>
      <c r="N3" s="190"/>
      <c r="O3" s="191" t="s">
        <v>246</v>
      </c>
      <c r="P3" s="175"/>
      <c r="Q3" s="175"/>
      <c r="R3" s="175"/>
      <c r="S3" s="175"/>
      <c r="T3" s="175"/>
      <c r="U3" s="175"/>
      <c r="V3" s="175"/>
      <c r="W3" s="175"/>
      <c r="X3" s="175"/>
      <c r="Y3" s="175"/>
    </row>
    <row r="4" spans="1:25" ht="20.100000000000001" customHeight="1">
      <c r="A4" s="405" t="s">
        <v>228</v>
      </c>
      <c r="B4" s="405"/>
      <c r="C4" s="419" t="s">
        <v>325</v>
      </c>
      <c r="D4" s="418" t="s">
        <v>39</v>
      </c>
      <c r="E4" s="418"/>
      <c r="F4" s="431"/>
      <c r="G4" s="431"/>
      <c r="H4" s="55" t="s">
        <v>282</v>
      </c>
      <c r="I4" s="55"/>
      <c r="J4" s="55"/>
      <c r="K4" s="55"/>
      <c r="L4" s="55"/>
      <c r="M4" s="55"/>
      <c r="N4" s="55"/>
      <c r="O4" s="55"/>
      <c r="P4" s="155"/>
      <c r="Q4" s="50"/>
      <c r="R4" s="50"/>
      <c r="S4" s="50"/>
      <c r="T4" s="50"/>
      <c r="U4" s="50"/>
      <c r="V4" s="50"/>
      <c r="W4" s="50"/>
      <c r="X4" s="50"/>
      <c r="Y4" s="50"/>
    </row>
    <row r="5" spans="1:25" ht="38.25" customHeight="1">
      <c r="A5" s="21" t="s">
        <v>53</v>
      </c>
      <c r="B5" s="62" t="s">
        <v>309</v>
      </c>
      <c r="C5" s="430"/>
      <c r="D5" s="79" t="s">
        <v>257</v>
      </c>
      <c r="E5" s="79" t="s">
        <v>255</v>
      </c>
      <c r="F5" s="79" t="s">
        <v>62</v>
      </c>
      <c r="G5" s="79" t="s">
        <v>265</v>
      </c>
      <c r="H5" s="78" t="s">
        <v>257</v>
      </c>
      <c r="I5" s="78" t="s">
        <v>447</v>
      </c>
      <c r="J5" s="78" t="s">
        <v>354</v>
      </c>
      <c r="K5" s="78" t="s">
        <v>280</v>
      </c>
      <c r="L5" s="78" t="s">
        <v>394</v>
      </c>
      <c r="M5" s="78" t="s">
        <v>179</v>
      </c>
      <c r="N5" s="57" t="s">
        <v>12</v>
      </c>
      <c r="O5" s="21" t="s">
        <v>455</v>
      </c>
      <c r="P5" s="89" t="s">
        <v>343</v>
      </c>
      <c r="Q5" s="47"/>
      <c r="R5" s="47"/>
      <c r="S5" s="47"/>
      <c r="T5" s="47"/>
      <c r="U5" s="47"/>
      <c r="V5" s="47"/>
      <c r="W5" s="47"/>
      <c r="X5" s="47"/>
      <c r="Y5" s="47"/>
    </row>
    <row r="6" spans="1:25" s="176" customFormat="1" ht="23.25" customHeight="1">
      <c r="A6" s="171"/>
      <c r="B6" s="189"/>
      <c r="C6" s="172"/>
      <c r="D6" s="172"/>
      <c r="E6" s="172"/>
      <c r="F6" s="172"/>
      <c r="G6" s="173"/>
      <c r="H6" s="174"/>
      <c r="I6" s="172"/>
      <c r="J6" s="172"/>
      <c r="K6" s="172"/>
      <c r="L6" s="172"/>
      <c r="M6" s="172"/>
      <c r="N6" s="172"/>
      <c r="O6" s="172"/>
      <c r="P6" s="186"/>
      <c r="R6" s="180"/>
      <c r="S6" s="180"/>
      <c r="T6" s="180"/>
      <c r="U6" s="180"/>
      <c r="V6" s="180"/>
      <c r="W6" s="180"/>
      <c r="X6" s="180"/>
      <c r="Y6" s="180"/>
    </row>
    <row r="7" spans="1:25" ht="20.100000000000001" customHeight="1">
      <c r="A7" s="52"/>
      <c r="B7" s="53"/>
      <c r="C7" s="54"/>
      <c r="D7" s="54"/>
      <c r="E7" s="54"/>
      <c r="F7" s="54"/>
      <c r="G7" s="54"/>
      <c r="H7" s="54"/>
      <c r="I7" s="54"/>
      <c r="J7" s="54"/>
      <c r="K7" s="54"/>
      <c r="L7" s="54"/>
      <c r="M7" s="54"/>
      <c r="N7" s="54"/>
      <c r="O7" s="54"/>
      <c r="P7" s="51"/>
      <c r="Q7" s="47"/>
      <c r="R7" s="51"/>
      <c r="S7" s="47"/>
      <c r="T7" s="47"/>
      <c r="U7" s="47"/>
      <c r="V7" s="47"/>
      <c r="W7" s="47"/>
      <c r="X7" s="47"/>
      <c r="Y7" s="47"/>
    </row>
    <row r="8" spans="1:25" ht="20.100000000000001" customHeight="1">
      <c r="A8" s="52"/>
      <c r="B8" s="53"/>
      <c r="C8" s="54"/>
      <c r="D8" s="54"/>
      <c r="E8" s="54"/>
      <c r="F8" s="54"/>
      <c r="G8" s="54"/>
      <c r="H8" s="54"/>
      <c r="I8" s="54"/>
      <c r="J8" s="54"/>
      <c r="K8" s="54"/>
      <c r="L8" s="54"/>
      <c r="M8" s="54"/>
      <c r="N8" s="54"/>
      <c r="O8" s="54"/>
      <c r="P8" s="47"/>
      <c r="Q8" s="47"/>
      <c r="R8" s="47"/>
      <c r="S8" s="47"/>
      <c r="T8" s="47"/>
      <c r="U8" s="47"/>
      <c r="V8" s="47"/>
      <c r="W8" s="47"/>
      <c r="X8" s="47"/>
      <c r="Y8" s="47"/>
    </row>
    <row r="9" spans="1:25" ht="20.100000000000001" customHeight="1">
      <c r="A9" s="40"/>
      <c r="B9" s="53"/>
      <c r="C9" s="54"/>
      <c r="D9" s="54"/>
      <c r="E9" s="54"/>
      <c r="F9" s="54"/>
      <c r="G9" s="54"/>
      <c r="H9" s="54"/>
      <c r="I9" s="54"/>
      <c r="J9" s="54"/>
      <c r="K9" s="54"/>
      <c r="L9" s="54"/>
      <c r="M9" s="54"/>
      <c r="N9" s="54"/>
      <c r="O9" s="54"/>
      <c r="P9" s="51"/>
      <c r="Q9" s="47"/>
      <c r="R9" s="51"/>
      <c r="S9" s="47"/>
      <c r="T9" s="47"/>
      <c r="U9" s="47"/>
      <c r="V9" s="47"/>
      <c r="W9" s="47"/>
      <c r="X9" s="47"/>
      <c r="Y9" s="47"/>
    </row>
    <row r="10" spans="1:25" ht="20.100000000000001" customHeight="1">
      <c r="A10" s="40"/>
      <c r="B10" s="53"/>
      <c r="C10" s="54"/>
      <c r="D10" s="54"/>
      <c r="E10" s="54"/>
      <c r="F10" s="54"/>
      <c r="G10" s="54"/>
      <c r="H10" s="54"/>
      <c r="I10" s="54"/>
      <c r="J10" s="54"/>
      <c r="K10" s="54"/>
      <c r="L10" s="54"/>
      <c r="M10" s="54"/>
      <c r="N10" s="54"/>
      <c r="O10" s="54"/>
      <c r="P10" s="51"/>
      <c r="Q10" s="47"/>
      <c r="R10" s="47"/>
      <c r="S10" s="47"/>
      <c r="T10" s="47"/>
      <c r="U10" s="47"/>
      <c r="V10" s="47"/>
      <c r="W10" s="47"/>
      <c r="X10" s="47"/>
      <c r="Y10" s="47"/>
    </row>
    <row r="11" spans="1:25" ht="20.100000000000001" customHeight="1">
      <c r="A11" s="40"/>
      <c r="B11" s="53"/>
      <c r="C11" s="54"/>
      <c r="D11" s="54"/>
      <c r="E11" s="54"/>
      <c r="F11" s="54"/>
      <c r="G11" s="42"/>
      <c r="H11" s="54"/>
      <c r="I11" s="42"/>
      <c r="J11" s="54"/>
      <c r="K11" s="54"/>
      <c r="L11" s="54"/>
      <c r="M11" s="54"/>
      <c r="N11" s="54"/>
      <c r="O11" s="42"/>
      <c r="P11" s="51"/>
      <c r="Q11" s="47"/>
      <c r="R11" s="47"/>
      <c r="S11" s="47"/>
      <c r="T11" s="47"/>
      <c r="U11" s="47"/>
      <c r="V11" s="47"/>
      <c r="W11" s="47"/>
      <c r="X11" s="47"/>
      <c r="Y11" s="47"/>
    </row>
    <row r="12" spans="1:25" ht="20.100000000000001" customHeight="1">
      <c r="C12" s="8"/>
      <c r="D12" s="8"/>
      <c r="E12" s="8"/>
      <c r="J12" s="8"/>
      <c r="L12" s="8"/>
      <c r="M12" s="8"/>
      <c r="N12" s="8"/>
      <c r="P12" s="8"/>
      <c r="Q12" s="8"/>
    </row>
    <row r="13" spans="1:25" ht="20.100000000000001" customHeight="1">
      <c r="A13" s="40"/>
      <c r="B13" s="41"/>
      <c r="C13" s="54"/>
      <c r="D13" s="54"/>
      <c r="E13" s="54"/>
      <c r="F13" s="42"/>
      <c r="G13" s="42"/>
      <c r="H13" s="42"/>
      <c r="I13" s="42"/>
      <c r="J13" s="54"/>
      <c r="K13" s="42"/>
      <c r="L13" s="54"/>
      <c r="M13" s="54"/>
      <c r="N13" s="54"/>
      <c r="O13" s="54"/>
      <c r="P13" s="47"/>
      <c r="Q13" s="47"/>
      <c r="R13" s="47"/>
      <c r="S13" s="47"/>
      <c r="T13" s="47"/>
      <c r="U13" s="47"/>
      <c r="V13" s="47"/>
      <c r="W13" s="47"/>
      <c r="X13" s="47"/>
      <c r="Y13" s="47"/>
    </row>
    <row r="14" spans="1:25" ht="9.75" customHeight="1">
      <c r="D14" s="8"/>
      <c r="E14" s="8"/>
      <c r="L14" s="8"/>
      <c r="M14" s="8"/>
    </row>
    <row r="15" spans="1:25" ht="9.75" customHeight="1">
      <c r="D15" s="8"/>
      <c r="E15" s="8"/>
      <c r="M15" s="8"/>
    </row>
    <row r="16" spans="1:25" ht="12.75" customHeight="1">
      <c r="D16" s="8"/>
      <c r="E16" s="8"/>
    </row>
    <row r="20" spans="1:8" ht="12.75" customHeight="1">
      <c r="H20" s="8"/>
    </row>
    <row r="31" spans="1:8" ht="9.75" customHeight="1">
      <c r="A31" s="8"/>
      <c r="B31" s="8"/>
    </row>
  </sheetData>
  <sheetProtection formatCells="0" formatColumns="0" formatRows="0"/>
  <mergeCells count="4">
    <mergeCell ref="D4:G4"/>
    <mergeCell ref="C4:C5"/>
    <mergeCell ref="A4:B4"/>
    <mergeCell ref="A3:E3"/>
  </mergeCells>
  <phoneticPr fontId="0" type="noConversion"/>
  <printOptions horizontalCentered="1"/>
  <pageMargins left="0.39370078740157483" right="0.39370078740157483" top="0.6692913385826772" bottom="0.6692913385826772" header="0.43307086614173229" footer="0.43307086614173229"/>
  <pageSetup paperSize="9" scale="85" fitToHeight="0" orientation="landscape" verticalDpi="0" r:id="rId1"/>
  <headerFooter alignWithMargins="0">
    <oddFooter>第 &amp;P 页，共 &amp;N 页</oddFooter>
  </headerFooter>
</worksheet>
</file>

<file path=xl/worksheets/sheet23.xml><?xml version="1.0" encoding="utf-8"?>
<worksheet xmlns="http://schemas.openxmlformats.org/spreadsheetml/2006/main" xmlns:r="http://schemas.openxmlformats.org/officeDocument/2006/relationships">
  <dimension ref="A1:Y31"/>
  <sheetViews>
    <sheetView showGridLines="0" showZeros="0" workbookViewId="0">
      <selection activeCell="C4" sqref="C4:C5"/>
    </sheetView>
  </sheetViews>
  <sheetFormatPr defaultColWidth="9.1640625" defaultRowHeight="12.75" customHeight="1"/>
  <cols>
    <col min="1" max="1" width="14.83203125" customWidth="1"/>
    <col min="2" max="2" width="23.83203125" customWidth="1"/>
    <col min="3" max="3" width="14" customWidth="1"/>
    <col min="4" max="4" width="12.83203125" customWidth="1"/>
    <col min="5" max="5" width="11" customWidth="1"/>
    <col min="6" max="6" width="12.1640625" customWidth="1"/>
    <col min="7" max="7" width="12.5" customWidth="1"/>
    <col min="8" max="8" width="11.5" customWidth="1"/>
    <col min="9" max="9" width="11.6640625" customWidth="1"/>
    <col min="10" max="10" width="9.1640625" customWidth="1"/>
    <col min="11" max="11" width="9.33203125" customWidth="1"/>
    <col min="12" max="13" width="10.5" customWidth="1"/>
    <col min="14" max="14" width="10" customWidth="1"/>
    <col min="15" max="15" width="9.5" customWidth="1"/>
    <col min="16" max="25" width="10.6640625" customWidth="1"/>
  </cols>
  <sheetData>
    <row r="1" spans="1:25" ht="20.100000000000001" customHeight="1">
      <c r="A1" s="59" t="s">
        <v>429</v>
      </c>
      <c r="B1" s="41"/>
      <c r="C1" s="42"/>
      <c r="D1" s="42"/>
      <c r="E1" s="42"/>
      <c r="F1" s="42"/>
      <c r="G1" s="42"/>
      <c r="H1" s="42"/>
      <c r="I1" s="42"/>
      <c r="J1" s="42"/>
      <c r="K1" s="42"/>
      <c r="L1" s="42"/>
      <c r="M1" s="42"/>
      <c r="N1" s="42"/>
      <c r="O1" s="42"/>
      <c r="P1" s="43"/>
      <c r="Q1" s="43"/>
      <c r="R1" s="43"/>
      <c r="S1" s="43"/>
      <c r="T1" s="46"/>
      <c r="U1" s="46"/>
      <c r="V1" s="46"/>
      <c r="W1" s="47"/>
      <c r="X1" s="47"/>
      <c r="Y1" s="47"/>
    </row>
    <row r="2" spans="1:25" ht="20.100000000000001" customHeight="1">
      <c r="A2" s="30" t="s">
        <v>294</v>
      </c>
      <c r="B2" s="30"/>
      <c r="C2" s="30"/>
      <c r="D2" s="30"/>
      <c r="E2" s="30"/>
      <c r="F2" s="30"/>
      <c r="G2" s="30"/>
      <c r="H2" s="30"/>
      <c r="I2" s="30"/>
      <c r="J2" s="30"/>
      <c r="K2" s="30"/>
      <c r="L2" s="30"/>
      <c r="M2" s="30"/>
      <c r="N2" s="30"/>
      <c r="O2" s="30"/>
      <c r="P2" s="43"/>
      <c r="Q2" s="43"/>
      <c r="R2" s="43"/>
      <c r="S2" s="43"/>
      <c r="T2" s="46"/>
      <c r="U2" s="46"/>
      <c r="V2" s="46"/>
      <c r="W2" s="47"/>
      <c r="X2" s="47"/>
      <c r="Y2" s="47"/>
    </row>
    <row r="3" spans="1:25" s="176" customFormat="1" ht="20.100000000000001" customHeight="1">
      <c r="A3" s="461" t="s">
        <v>462</v>
      </c>
      <c r="B3" s="461"/>
      <c r="C3" s="461"/>
      <c r="D3" s="461"/>
      <c r="E3" s="461"/>
      <c r="F3" s="190"/>
      <c r="G3" s="190"/>
      <c r="H3" s="190"/>
      <c r="I3" s="190"/>
      <c r="J3" s="190"/>
      <c r="K3" s="190"/>
      <c r="L3" s="190"/>
      <c r="M3" s="190"/>
      <c r="N3" s="190"/>
      <c r="O3" s="191" t="s">
        <v>246</v>
      </c>
      <c r="P3" s="175"/>
      <c r="Q3" s="175"/>
      <c r="R3" s="175"/>
      <c r="S3" s="175"/>
      <c r="T3" s="175"/>
      <c r="U3" s="175"/>
      <c r="V3" s="175"/>
      <c r="W3" s="175"/>
      <c r="X3" s="175"/>
      <c r="Y3" s="175"/>
    </row>
    <row r="4" spans="1:25" ht="20.100000000000001" customHeight="1">
      <c r="A4" s="405" t="s">
        <v>228</v>
      </c>
      <c r="B4" s="405"/>
      <c r="C4" s="425" t="s">
        <v>325</v>
      </c>
      <c r="D4" s="404" t="s">
        <v>348</v>
      </c>
      <c r="E4" s="404" t="s">
        <v>441</v>
      </c>
      <c r="F4" s="403" t="s">
        <v>135</v>
      </c>
      <c r="G4" s="416" t="s">
        <v>404</v>
      </c>
      <c r="H4" s="416" t="s">
        <v>324</v>
      </c>
      <c r="I4" s="416" t="s">
        <v>394</v>
      </c>
      <c r="J4" s="416" t="s">
        <v>164</v>
      </c>
      <c r="K4" s="416" t="s">
        <v>14</v>
      </c>
      <c r="L4" s="416" t="s">
        <v>192</v>
      </c>
      <c r="M4" s="416" t="s">
        <v>218</v>
      </c>
      <c r="N4" s="416" t="s">
        <v>12</v>
      </c>
      <c r="O4" s="403" t="s">
        <v>305</v>
      </c>
      <c r="P4" s="50"/>
      <c r="Q4" s="50"/>
      <c r="R4" s="50"/>
      <c r="S4" s="50"/>
      <c r="T4" s="50"/>
      <c r="U4" s="50"/>
      <c r="V4" s="50"/>
      <c r="W4" s="50"/>
      <c r="X4" s="50"/>
      <c r="Y4" s="50"/>
    </row>
    <row r="5" spans="1:25" ht="38.25" customHeight="1">
      <c r="A5" s="21" t="s">
        <v>53</v>
      </c>
      <c r="B5" s="62" t="s">
        <v>309</v>
      </c>
      <c r="C5" s="426"/>
      <c r="D5" s="423"/>
      <c r="E5" s="423"/>
      <c r="F5" s="423"/>
      <c r="G5" s="424"/>
      <c r="H5" s="424"/>
      <c r="I5" s="424"/>
      <c r="J5" s="424"/>
      <c r="K5" s="424"/>
      <c r="L5" s="424"/>
      <c r="M5" s="424"/>
      <c r="N5" s="424"/>
      <c r="O5" s="423"/>
      <c r="P5" s="47"/>
      <c r="Q5" s="47"/>
      <c r="R5" s="47"/>
      <c r="S5" s="47"/>
      <c r="T5" s="47"/>
      <c r="U5" s="47"/>
      <c r="V5" s="47"/>
      <c r="W5" s="47"/>
      <c r="X5" s="47"/>
      <c r="Y5" s="47"/>
    </row>
    <row r="6" spans="1:25" s="176" customFormat="1" ht="23.25" customHeight="1">
      <c r="A6" s="171"/>
      <c r="B6" s="189"/>
      <c r="C6" s="172"/>
      <c r="D6" s="172"/>
      <c r="E6" s="172"/>
      <c r="F6" s="172"/>
      <c r="G6" s="172"/>
      <c r="H6" s="172"/>
      <c r="I6" s="172"/>
      <c r="J6" s="172"/>
      <c r="K6" s="172"/>
      <c r="L6" s="172"/>
      <c r="M6" s="172"/>
      <c r="N6" s="172"/>
      <c r="O6" s="173"/>
      <c r="P6" s="180"/>
      <c r="R6" s="180"/>
      <c r="S6" s="180"/>
      <c r="T6" s="180"/>
      <c r="U6" s="180"/>
      <c r="V6" s="180"/>
      <c r="W6" s="180"/>
      <c r="X6" s="180"/>
      <c r="Y6" s="180"/>
    </row>
    <row r="7" spans="1:25" ht="20.100000000000001" customHeight="1">
      <c r="A7" s="52"/>
      <c r="B7" s="53"/>
      <c r="C7" s="54"/>
      <c r="D7" s="54"/>
      <c r="E7" s="54"/>
      <c r="F7" s="54"/>
      <c r="G7" s="54"/>
      <c r="H7" s="54"/>
      <c r="I7" s="54"/>
      <c r="J7" s="54"/>
      <c r="K7" s="93"/>
      <c r="L7" s="54"/>
      <c r="M7" s="54"/>
      <c r="N7" s="54"/>
      <c r="O7" s="54"/>
      <c r="P7" s="51"/>
      <c r="Q7" s="47"/>
      <c r="R7" s="51"/>
      <c r="S7" s="47"/>
      <c r="T7" s="47"/>
      <c r="U7" s="47"/>
      <c r="V7" s="47"/>
      <c r="W7" s="47"/>
      <c r="X7" s="47"/>
      <c r="Y7" s="47"/>
    </row>
    <row r="8" spans="1:25" ht="20.100000000000001" customHeight="1">
      <c r="A8" s="52"/>
      <c r="B8" s="53"/>
      <c r="C8" s="54"/>
      <c r="D8" s="54"/>
      <c r="E8" s="54"/>
      <c r="F8" s="54"/>
      <c r="G8" s="54"/>
      <c r="H8" s="54"/>
      <c r="I8" s="54"/>
      <c r="J8" s="54"/>
      <c r="K8" s="54"/>
      <c r="L8" s="54"/>
      <c r="M8" s="54"/>
      <c r="N8" s="54"/>
      <c r="O8" s="54"/>
      <c r="P8" s="51"/>
      <c r="Q8" s="47"/>
      <c r="R8" s="47"/>
      <c r="S8" s="47"/>
      <c r="T8" s="47"/>
      <c r="U8" s="47"/>
      <c r="V8" s="47"/>
      <c r="W8" s="47"/>
      <c r="X8" s="47"/>
      <c r="Y8" s="47"/>
    </row>
    <row r="9" spans="1:25" ht="20.100000000000001" customHeight="1">
      <c r="A9" s="52"/>
      <c r="B9" s="53"/>
      <c r="C9" s="54"/>
      <c r="D9" s="54"/>
      <c r="E9" s="54"/>
      <c r="F9" s="54"/>
      <c r="G9" s="54"/>
      <c r="H9" s="54"/>
      <c r="I9" s="54"/>
      <c r="J9" s="54"/>
      <c r="K9" s="54"/>
      <c r="L9" s="54"/>
      <c r="M9" s="54"/>
      <c r="N9" s="54"/>
      <c r="O9" s="54"/>
      <c r="P9" s="51"/>
      <c r="Q9" s="47"/>
      <c r="R9" s="51"/>
      <c r="S9" s="47"/>
      <c r="T9" s="47"/>
      <c r="U9" s="47"/>
      <c r="V9" s="47"/>
      <c r="W9" s="47"/>
      <c r="X9" s="47"/>
      <c r="Y9" s="47"/>
    </row>
    <row r="10" spans="1:25" ht="20.100000000000001" customHeight="1">
      <c r="A10" s="52"/>
      <c r="B10" s="53"/>
      <c r="C10" s="54"/>
      <c r="D10" s="54"/>
      <c r="E10" s="54"/>
      <c r="F10" s="54"/>
      <c r="G10" s="54"/>
      <c r="H10" s="54"/>
      <c r="I10" s="54"/>
      <c r="J10" s="54"/>
      <c r="K10" s="54"/>
      <c r="L10" s="54"/>
      <c r="M10" s="54"/>
      <c r="N10" s="54"/>
      <c r="O10" s="54"/>
      <c r="P10" s="51"/>
      <c r="Q10" s="47"/>
      <c r="R10" s="47"/>
      <c r="S10" s="47"/>
      <c r="T10" s="47"/>
      <c r="U10" s="47"/>
      <c r="V10" s="47"/>
      <c r="W10" s="47"/>
      <c r="X10" s="47"/>
      <c r="Y10" s="47"/>
    </row>
    <row r="11" spans="1:25" ht="20.100000000000001" customHeight="1">
      <c r="A11" s="40"/>
      <c r="B11" s="53"/>
      <c r="C11" s="54"/>
      <c r="D11" s="54"/>
      <c r="E11" s="54"/>
      <c r="F11" s="54"/>
      <c r="G11" s="42"/>
      <c r="H11" s="42"/>
      <c r="I11" s="54"/>
      <c r="J11" s="54"/>
      <c r="K11" s="54"/>
      <c r="L11" s="54"/>
      <c r="M11" s="54"/>
      <c r="N11" s="54"/>
      <c r="O11" s="54"/>
      <c r="P11" s="47"/>
      <c r="Q11" s="47"/>
      <c r="R11" s="47"/>
      <c r="S11" s="47"/>
      <c r="T11" s="47"/>
      <c r="U11" s="47"/>
      <c r="V11" s="47"/>
      <c r="W11" s="47"/>
      <c r="X11" s="47"/>
      <c r="Y11" s="47"/>
    </row>
    <row r="12" spans="1:25" ht="20.100000000000001" customHeight="1">
      <c r="B12" s="8"/>
      <c r="C12" s="8"/>
      <c r="D12" s="8"/>
      <c r="E12" s="8"/>
      <c r="J12" s="8"/>
      <c r="L12" s="8"/>
      <c r="M12" s="8"/>
      <c r="N12" s="8"/>
      <c r="Q12" s="8"/>
    </row>
    <row r="13" spans="1:25" ht="20.100000000000001" customHeight="1">
      <c r="A13" s="40"/>
      <c r="B13" s="53"/>
      <c r="C13" s="54"/>
      <c r="D13" s="54"/>
      <c r="E13" s="54"/>
      <c r="F13" s="42"/>
      <c r="G13" s="42"/>
      <c r="H13" s="42"/>
      <c r="I13" s="42"/>
      <c r="J13" s="54"/>
      <c r="K13" s="42"/>
      <c r="L13" s="54"/>
      <c r="M13" s="54"/>
      <c r="N13" s="54"/>
      <c r="O13" s="42"/>
      <c r="P13" s="47"/>
      <c r="Q13" s="47"/>
      <c r="R13" s="47"/>
      <c r="S13" s="47"/>
      <c r="T13" s="47"/>
      <c r="U13" s="47"/>
      <c r="V13" s="47"/>
      <c r="W13" s="47"/>
      <c r="X13" s="47"/>
      <c r="Y13" s="47"/>
    </row>
    <row r="14" spans="1:25" ht="9.75" customHeight="1">
      <c r="B14" s="8"/>
      <c r="C14" s="8"/>
      <c r="D14" s="8"/>
      <c r="E14" s="8"/>
      <c r="L14" s="8"/>
      <c r="M14" s="8"/>
      <c r="N14" s="8"/>
    </row>
    <row r="15" spans="1:25" ht="9.75" customHeight="1">
      <c r="C15" s="8"/>
      <c r="D15" s="8"/>
      <c r="E15" s="8"/>
      <c r="M15" s="8"/>
    </row>
    <row r="16" spans="1:25" ht="12.75" customHeight="1">
      <c r="C16" s="8"/>
      <c r="D16" s="8"/>
      <c r="E16" s="8"/>
    </row>
    <row r="17" spans="1:8" ht="12.75" customHeight="1">
      <c r="D17" s="8"/>
      <c r="G17" s="8"/>
    </row>
    <row r="18" spans="1:8" ht="12.75" customHeight="1">
      <c r="D18" s="8"/>
      <c r="F18" s="8"/>
    </row>
    <row r="19" spans="1:8" ht="12.75" customHeight="1">
      <c r="F19" s="8"/>
    </row>
    <row r="21" spans="1:8" ht="12.75" customHeight="1">
      <c r="G21" s="8"/>
      <c r="H21" s="8"/>
    </row>
    <row r="31" spans="1:8" ht="9.75" customHeight="1">
      <c r="A31" s="8"/>
      <c r="B31" s="8"/>
    </row>
  </sheetData>
  <sheetProtection formatCells="0" formatColumns="0" formatRows="0"/>
  <mergeCells count="15">
    <mergeCell ref="O4:O5"/>
    <mergeCell ref="A3:E3"/>
    <mergeCell ref="J4:J5"/>
    <mergeCell ref="K4:K5"/>
    <mergeCell ref="L4:L5"/>
    <mergeCell ref="M4:M5"/>
    <mergeCell ref="F4:F5"/>
    <mergeCell ref="G4:G5"/>
    <mergeCell ref="H4:H5"/>
    <mergeCell ref="I4:I5"/>
    <mergeCell ref="C4:C5"/>
    <mergeCell ref="A4:B4"/>
    <mergeCell ref="D4:D5"/>
    <mergeCell ref="E4:E5"/>
    <mergeCell ref="N4:N5"/>
  </mergeCells>
  <phoneticPr fontId="0" type="noConversion"/>
  <printOptions horizontalCentered="1"/>
  <pageMargins left="0.39370078740157483" right="0.39370078740157483" top="0.6692913385826772" bottom="0.6692913385826772" header="0.43307086614173229" footer="0.43307086614173229"/>
  <pageSetup paperSize="9" scale="85" fitToHeight="0" orientation="landscape" verticalDpi="0" r:id="rId1"/>
  <headerFooter alignWithMargins="0">
    <oddFooter>第 &amp;P 页，共 &amp;N 页</oddFooter>
  </headerFooter>
</worksheet>
</file>

<file path=xl/worksheets/sheet24.xml><?xml version="1.0" encoding="utf-8"?>
<worksheet xmlns="http://schemas.openxmlformats.org/spreadsheetml/2006/main" xmlns:r="http://schemas.openxmlformats.org/officeDocument/2006/relationships">
  <dimension ref="A1:K14"/>
  <sheetViews>
    <sheetView showGridLines="0" showZeros="0" workbookViewId="0">
      <selection activeCell="C9" sqref="C9"/>
    </sheetView>
  </sheetViews>
  <sheetFormatPr defaultColWidth="9.1640625" defaultRowHeight="11.25"/>
  <cols>
    <col min="1" max="1" width="40.33203125" customWidth="1"/>
    <col min="2" max="2" width="42" customWidth="1"/>
    <col min="3" max="3" width="67.83203125" customWidth="1"/>
  </cols>
  <sheetData>
    <row r="1" spans="1:11" ht="12.75" customHeight="1">
      <c r="A1" t="s">
        <v>86</v>
      </c>
    </row>
    <row r="2" spans="1:11" ht="33.75" customHeight="1">
      <c r="A2" s="30" t="s">
        <v>133</v>
      </c>
      <c r="B2" s="30"/>
      <c r="C2" s="30"/>
    </row>
    <row r="3" spans="1:11" s="176" customFormat="1" ht="19.5" customHeight="1">
      <c r="A3" s="204" t="s">
        <v>462</v>
      </c>
      <c r="B3" s="159"/>
      <c r="C3" s="94" t="s">
        <v>246</v>
      </c>
      <c r="D3"/>
      <c r="E3"/>
      <c r="F3"/>
      <c r="G3"/>
      <c r="H3"/>
      <c r="I3"/>
      <c r="J3"/>
      <c r="K3"/>
    </row>
    <row r="4" spans="1:11" ht="50.1" customHeight="1">
      <c r="A4" s="95" t="s">
        <v>307</v>
      </c>
      <c r="B4" s="153" t="s">
        <v>220</v>
      </c>
      <c r="C4" s="95" t="s">
        <v>274</v>
      </c>
    </row>
    <row r="5" spans="1:11" s="176" customFormat="1" ht="32.1" customHeight="1">
      <c r="A5" s="195" t="s">
        <v>104</v>
      </c>
      <c r="B5" s="196">
        <f>B6+B7+B8</f>
        <v>43.150000000000006</v>
      </c>
      <c r="C5" s="197"/>
      <c r="D5" s="198"/>
      <c r="E5" s="198"/>
      <c r="F5" s="198"/>
      <c r="G5" s="198"/>
      <c r="H5" s="198"/>
      <c r="I5" s="198"/>
      <c r="J5" s="198"/>
      <c r="K5" s="198"/>
    </row>
    <row r="6" spans="1:11" s="176" customFormat="1" ht="32.1" customHeight="1">
      <c r="A6" s="203" t="s">
        <v>260</v>
      </c>
      <c r="B6" s="199">
        <v>5</v>
      </c>
      <c r="C6" s="366" t="s">
        <v>1976</v>
      </c>
      <c r="D6" s="194"/>
    </row>
    <row r="7" spans="1:11" s="176" customFormat="1" ht="32.1" customHeight="1">
      <c r="A7" s="290" t="s">
        <v>236</v>
      </c>
      <c r="B7" s="199">
        <v>24.85</v>
      </c>
      <c r="C7" s="366" t="s">
        <v>1975</v>
      </c>
      <c r="D7" s="194"/>
      <c r="E7" s="194"/>
      <c r="F7" s="194"/>
      <c r="G7" s="194"/>
      <c r="J7" s="194"/>
    </row>
    <row r="8" spans="1:11" s="176" customFormat="1" ht="32.1" customHeight="1">
      <c r="A8" s="290" t="s">
        <v>389</v>
      </c>
      <c r="B8" s="192">
        <v>13.3</v>
      </c>
      <c r="C8" s="193"/>
      <c r="D8" s="194"/>
      <c r="E8" s="194"/>
      <c r="F8" s="194"/>
      <c r="G8" s="194"/>
    </row>
    <row r="9" spans="1:11" s="176" customFormat="1" ht="32.1" customHeight="1">
      <c r="A9" s="290" t="s">
        <v>203</v>
      </c>
      <c r="B9" s="199">
        <v>13.3</v>
      </c>
      <c r="C9" s="366" t="s">
        <v>1977</v>
      </c>
      <c r="D9" s="194"/>
      <c r="E9" s="194"/>
      <c r="F9" s="194"/>
    </row>
    <row r="10" spans="1:11" s="176" customFormat="1" ht="32.1" customHeight="1">
      <c r="A10" s="200" t="s">
        <v>132</v>
      </c>
      <c r="B10" s="201">
        <v>0</v>
      </c>
      <c r="C10" s="202"/>
      <c r="D10" s="194"/>
      <c r="H10" s="194"/>
      <c r="K10" s="194"/>
    </row>
    <row r="11" spans="1:11" ht="32.1" customHeight="1">
      <c r="A11" s="96" t="s">
        <v>217</v>
      </c>
      <c r="B11" s="154"/>
      <c r="C11" s="96"/>
      <c r="D11" s="97"/>
      <c r="E11" s="98"/>
      <c r="F11" s="97"/>
      <c r="G11" s="97"/>
      <c r="H11" s="97"/>
      <c r="I11" s="97"/>
      <c r="J11" s="97"/>
      <c r="K11" s="97"/>
    </row>
    <row r="12" spans="1:11" ht="32.1" customHeight="1">
      <c r="A12" s="99" t="s">
        <v>146</v>
      </c>
      <c r="B12" s="100"/>
      <c r="C12" s="100"/>
      <c r="D12" s="98"/>
      <c r="E12" s="98"/>
      <c r="F12" s="98"/>
      <c r="G12" s="98"/>
      <c r="H12" s="98"/>
      <c r="I12" s="98"/>
      <c r="J12" s="98"/>
      <c r="K12" s="98"/>
    </row>
    <row r="13" spans="1:11" ht="32.1" customHeight="1"/>
    <row r="14" spans="1:11" ht="32.1" customHeight="1">
      <c r="C14" s="8"/>
    </row>
  </sheetData>
  <sheetProtection formatCells="0" formatColumns="0" formatRows="0"/>
  <phoneticPr fontId="0" type="noConversion"/>
  <pageMargins left="0.75" right="0.75" top="1" bottom="1" header="0.5" footer="0.5"/>
  <pageSetup paperSize="9" orientation="landscape" verticalDpi="180" r:id="rId1"/>
  <headerFooter alignWithMargins="0"/>
</worksheet>
</file>

<file path=xl/worksheets/sheet25.xml><?xml version="1.0" encoding="utf-8"?>
<worksheet xmlns="http://schemas.openxmlformats.org/spreadsheetml/2006/main" xmlns:r="http://schemas.openxmlformats.org/officeDocument/2006/relationships">
  <dimension ref="A1:I188"/>
  <sheetViews>
    <sheetView showGridLines="0" showZeros="0" tabSelected="1" topLeftCell="A83" workbookViewId="0">
      <selection activeCell="B95" sqref="B95:B161"/>
    </sheetView>
  </sheetViews>
  <sheetFormatPr defaultColWidth="9.1640625" defaultRowHeight="11.25"/>
  <cols>
    <col min="1" max="1" width="71.1640625" customWidth="1"/>
    <col min="2" max="2" width="31" customWidth="1"/>
  </cols>
  <sheetData>
    <row r="1" spans="1:6" ht="20.100000000000001" customHeight="1">
      <c r="A1" t="s">
        <v>206</v>
      </c>
    </row>
    <row r="2" spans="1:6" ht="20.100000000000001" customHeight="1">
      <c r="A2" s="462" t="s">
        <v>142</v>
      </c>
      <c r="B2" s="462"/>
      <c r="C2" s="101"/>
    </row>
    <row r="3" spans="1:6" ht="20.100000000000001" customHeight="1">
      <c r="A3" s="216" t="s">
        <v>463</v>
      </c>
    </row>
    <row r="4" spans="1:6" ht="20.100000000000001" customHeight="1">
      <c r="A4" s="102" t="s">
        <v>349</v>
      </c>
      <c r="B4" s="103" t="s">
        <v>69</v>
      </c>
      <c r="C4" s="101"/>
    </row>
    <row r="5" spans="1:6" ht="19.5" customHeight="1">
      <c r="A5" s="104" t="s">
        <v>306</v>
      </c>
      <c r="B5" s="105" t="s">
        <v>306</v>
      </c>
      <c r="C5" s="106"/>
      <c r="D5" s="107"/>
      <c r="E5" s="107"/>
      <c r="F5" s="107"/>
    </row>
    <row r="6" spans="1:6" s="176" customFormat="1" ht="18" customHeight="1">
      <c r="A6" s="215" t="s">
        <v>446</v>
      </c>
      <c r="B6" s="181" t="s">
        <v>458</v>
      </c>
      <c r="C6" s="209"/>
      <c r="D6" s="207"/>
      <c r="E6" s="207"/>
      <c r="F6" s="207"/>
    </row>
    <row r="7" spans="1:6" s="176" customFormat="1" ht="19.5" customHeight="1">
      <c r="A7" s="205" t="s">
        <v>402</v>
      </c>
      <c r="B7" s="206">
        <v>1</v>
      </c>
      <c r="C7" s="207"/>
      <c r="D7" s="207"/>
      <c r="E7" s="207"/>
      <c r="F7" s="207"/>
    </row>
    <row r="8" spans="1:6" s="176" customFormat="1" ht="19.5" customHeight="1">
      <c r="A8" s="208" t="s">
        <v>31</v>
      </c>
      <c r="B8" s="213" t="s">
        <v>458</v>
      </c>
      <c r="C8" s="209"/>
      <c r="D8" s="207"/>
      <c r="E8" s="207"/>
      <c r="F8" s="207"/>
    </row>
    <row r="9" spans="1:6" s="176" customFormat="1" ht="18" customHeight="1">
      <c r="A9" s="208" t="s">
        <v>149</v>
      </c>
      <c r="B9" s="213" t="s">
        <v>458</v>
      </c>
      <c r="C9" s="209"/>
      <c r="D9" s="207"/>
      <c r="E9" s="207"/>
      <c r="F9" s="207"/>
    </row>
    <row r="10" spans="1:6" s="176" customFormat="1" ht="18" customHeight="1">
      <c r="A10" s="208" t="s">
        <v>21</v>
      </c>
      <c r="B10" s="213" t="s">
        <v>458</v>
      </c>
      <c r="C10" s="209"/>
      <c r="D10" s="207"/>
      <c r="E10" s="207"/>
      <c r="F10" s="207"/>
    </row>
    <row r="11" spans="1:6" s="176" customFormat="1" ht="18" customHeight="1">
      <c r="A11" s="208" t="s">
        <v>359</v>
      </c>
      <c r="B11" s="213" t="s">
        <v>458</v>
      </c>
      <c r="C11" s="209"/>
      <c r="D11" s="207"/>
      <c r="E11" s="207"/>
      <c r="F11" s="207"/>
    </row>
    <row r="12" spans="1:6" s="176" customFormat="1" ht="18" customHeight="1">
      <c r="A12" s="208" t="s">
        <v>139</v>
      </c>
      <c r="B12" s="213" t="s">
        <v>458</v>
      </c>
      <c r="C12" s="209"/>
      <c r="D12" s="207"/>
      <c r="E12" s="207"/>
      <c r="F12" s="207"/>
    </row>
    <row r="13" spans="1:6" ht="19.5" customHeight="1">
      <c r="A13" s="110" t="s">
        <v>96</v>
      </c>
      <c r="B13" s="111"/>
      <c r="C13" s="109"/>
      <c r="D13" s="107"/>
      <c r="E13" s="107"/>
      <c r="F13" s="107"/>
    </row>
    <row r="14" spans="1:6" ht="19.5" customHeight="1">
      <c r="A14" s="110" t="s">
        <v>401</v>
      </c>
      <c r="B14" s="112"/>
      <c r="C14" s="106"/>
      <c r="D14" s="113"/>
      <c r="E14" s="107"/>
      <c r="F14" s="107"/>
    </row>
    <row r="15" spans="1:6" s="176" customFormat="1" ht="19.5" customHeight="1">
      <c r="A15" s="208" t="s">
        <v>243</v>
      </c>
      <c r="B15" s="384">
        <f>159+32</f>
        <v>191</v>
      </c>
      <c r="C15" s="209"/>
      <c r="D15" s="207"/>
      <c r="E15" s="207"/>
      <c r="F15" s="207"/>
    </row>
    <row r="16" spans="1:6" s="176" customFormat="1" ht="19.5" customHeight="1">
      <c r="A16" s="208" t="s">
        <v>436</v>
      </c>
      <c r="B16" s="206">
        <v>47</v>
      </c>
      <c r="C16" s="209"/>
      <c r="D16" s="207"/>
      <c r="E16" s="207"/>
      <c r="F16" s="207"/>
    </row>
    <row r="17" spans="1:8" s="176" customFormat="1" ht="19.5" customHeight="1">
      <c r="A17" s="208" t="s">
        <v>235</v>
      </c>
      <c r="B17" s="206">
        <v>32</v>
      </c>
      <c r="C17" s="209"/>
      <c r="D17" s="207"/>
      <c r="E17" s="207"/>
      <c r="F17" s="207"/>
    </row>
    <row r="18" spans="1:8" ht="19.5" customHeight="1">
      <c r="A18" s="114" t="s">
        <v>303</v>
      </c>
      <c r="B18" s="135"/>
      <c r="C18" s="113"/>
      <c r="D18" s="107"/>
      <c r="E18" s="107"/>
      <c r="F18" s="113"/>
    </row>
    <row r="19" spans="1:8" s="176" customFormat="1" ht="19.5" customHeight="1">
      <c r="A19" s="205" t="s">
        <v>80</v>
      </c>
      <c r="B19" s="210">
        <v>112</v>
      </c>
      <c r="C19" s="207"/>
      <c r="D19" s="207"/>
      <c r="E19" s="207"/>
      <c r="F19" s="207"/>
    </row>
    <row r="20" spans="1:8" s="176" customFormat="1" ht="19.5" customHeight="1">
      <c r="A20" s="205" t="s">
        <v>249</v>
      </c>
      <c r="B20" s="206">
        <v>112</v>
      </c>
      <c r="C20" s="207"/>
      <c r="D20" s="207"/>
      <c r="E20" s="207"/>
      <c r="F20" s="207"/>
    </row>
    <row r="21" spans="1:8" s="176" customFormat="1" ht="19.5" customHeight="1">
      <c r="A21" s="205" t="s">
        <v>196</v>
      </c>
      <c r="B21" s="206">
        <v>0</v>
      </c>
      <c r="C21" s="207"/>
      <c r="D21" s="207"/>
      <c r="E21" s="207"/>
      <c r="F21" s="207"/>
    </row>
    <row r="22" spans="1:8" s="176" customFormat="1" ht="19.5" customHeight="1">
      <c r="A22" s="205" t="s">
        <v>138</v>
      </c>
      <c r="B22" s="206">
        <v>0</v>
      </c>
      <c r="C22" s="207"/>
      <c r="D22" s="207"/>
      <c r="E22" s="207"/>
      <c r="F22" s="207"/>
    </row>
    <row r="23" spans="1:8" s="176" customFormat="1" ht="18" customHeight="1">
      <c r="A23" s="205" t="s">
        <v>212</v>
      </c>
      <c r="B23" s="206">
        <v>0</v>
      </c>
      <c r="C23" s="207"/>
      <c r="D23" s="207"/>
      <c r="E23" s="207"/>
      <c r="F23" s="207"/>
    </row>
    <row r="24" spans="1:8" ht="19.5" customHeight="1">
      <c r="A24" s="114" t="s">
        <v>350</v>
      </c>
      <c r="B24" s="135">
        <f>145+32</f>
        <v>177</v>
      </c>
      <c r="C24" s="113"/>
      <c r="D24" s="113"/>
      <c r="E24" s="113"/>
      <c r="F24" s="107"/>
      <c r="G24" s="8"/>
    </row>
    <row r="25" spans="1:8" s="176" customFormat="1" ht="19.5" customHeight="1">
      <c r="A25" s="205" t="s">
        <v>43</v>
      </c>
      <c r="B25" s="210"/>
      <c r="C25" s="207"/>
      <c r="D25" s="207"/>
      <c r="E25" s="207"/>
      <c r="F25" s="207"/>
    </row>
    <row r="26" spans="1:8" ht="19.5" customHeight="1">
      <c r="A26" s="114" t="s">
        <v>13</v>
      </c>
      <c r="B26" s="135"/>
      <c r="C26" s="113"/>
      <c r="D26" s="113"/>
      <c r="E26" s="113"/>
      <c r="F26" s="113"/>
      <c r="G26" s="8"/>
      <c r="H26" s="8"/>
    </row>
    <row r="27" spans="1:8" s="176" customFormat="1" ht="19.5" customHeight="1">
      <c r="A27" s="205" t="s">
        <v>68</v>
      </c>
      <c r="B27" s="210">
        <f>143+32</f>
        <v>175</v>
      </c>
      <c r="C27" s="207"/>
      <c r="D27" s="207"/>
      <c r="E27" s="207"/>
      <c r="F27" s="207"/>
    </row>
    <row r="28" spans="1:8" ht="19.5" customHeight="1">
      <c r="A28" s="114" t="s">
        <v>216</v>
      </c>
      <c r="B28" s="135"/>
      <c r="C28" s="113"/>
      <c r="D28" s="113"/>
      <c r="E28" s="113"/>
      <c r="F28" s="113"/>
      <c r="G28" s="8"/>
      <c r="H28" s="8"/>
    </row>
    <row r="29" spans="1:8" s="176" customFormat="1" ht="19.5" customHeight="1">
      <c r="A29" s="205" t="s">
        <v>238</v>
      </c>
      <c r="B29" s="210">
        <v>41</v>
      </c>
      <c r="C29" s="207"/>
      <c r="D29" s="207"/>
      <c r="E29" s="207"/>
      <c r="F29" s="207"/>
    </row>
    <row r="30" spans="1:8" s="176" customFormat="1" ht="19.5" customHeight="1">
      <c r="A30" s="205" t="s">
        <v>319</v>
      </c>
      <c r="B30" s="206">
        <v>2</v>
      </c>
      <c r="C30" s="207"/>
      <c r="D30" s="207"/>
      <c r="E30" s="207"/>
      <c r="F30" s="207"/>
    </row>
    <row r="31" spans="1:8" s="176" customFormat="1" ht="19.5" customHeight="1">
      <c r="A31" s="205" t="s">
        <v>347</v>
      </c>
      <c r="B31" s="206">
        <v>5</v>
      </c>
      <c r="C31" s="207"/>
      <c r="D31" s="207"/>
      <c r="E31" s="207"/>
      <c r="F31" s="207"/>
    </row>
    <row r="32" spans="1:8" s="176" customFormat="1" ht="19.5" customHeight="1">
      <c r="A32" s="205" t="s">
        <v>330</v>
      </c>
      <c r="B32" s="206">
        <v>10</v>
      </c>
      <c r="C32" s="207"/>
      <c r="D32" s="207"/>
      <c r="E32" s="207"/>
      <c r="F32" s="207"/>
    </row>
    <row r="33" spans="1:8" s="176" customFormat="1" ht="19.5" customHeight="1">
      <c r="A33" s="205" t="s">
        <v>312</v>
      </c>
      <c r="B33" s="206">
        <v>8</v>
      </c>
      <c r="C33" s="207"/>
      <c r="D33" s="207"/>
      <c r="E33" s="207"/>
      <c r="F33" s="207"/>
    </row>
    <row r="34" spans="1:8" s="176" customFormat="1" ht="19.5" customHeight="1">
      <c r="A34" s="205" t="s">
        <v>187</v>
      </c>
      <c r="B34" s="206">
        <v>16</v>
      </c>
      <c r="C34" s="207"/>
      <c r="D34" s="207"/>
      <c r="E34" s="207"/>
      <c r="F34" s="207"/>
    </row>
    <row r="35" spans="1:8" ht="19.5" customHeight="1">
      <c r="A35" s="114" t="s">
        <v>201</v>
      </c>
      <c r="B35" s="135"/>
      <c r="C35" s="113"/>
      <c r="D35" s="107"/>
      <c r="E35" s="107"/>
      <c r="F35" s="107"/>
    </row>
    <row r="36" spans="1:8" s="176" customFormat="1" ht="19.5" customHeight="1">
      <c r="A36" s="205" t="s">
        <v>388</v>
      </c>
      <c r="B36" s="384">
        <v>32</v>
      </c>
      <c r="C36" s="207"/>
      <c r="D36" s="207"/>
      <c r="E36" s="207"/>
      <c r="F36" s="207"/>
    </row>
    <row r="37" spans="1:8" s="176" customFormat="1" ht="19.5" customHeight="1">
      <c r="A37" s="205" t="s">
        <v>134</v>
      </c>
      <c r="B37" s="393"/>
      <c r="C37" s="207"/>
      <c r="D37" s="207"/>
      <c r="E37" s="207"/>
      <c r="F37" s="207"/>
    </row>
    <row r="38" spans="1:8" s="176" customFormat="1" ht="19.5" customHeight="1">
      <c r="A38" s="205" t="s">
        <v>213</v>
      </c>
      <c r="B38" s="393">
        <v>2</v>
      </c>
      <c r="C38" s="207"/>
      <c r="D38" s="207"/>
      <c r="E38" s="207"/>
      <c r="F38" s="207"/>
    </row>
    <row r="39" spans="1:8" s="176" customFormat="1" ht="19.5" customHeight="1">
      <c r="A39" s="205" t="s">
        <v>245</v>
      </c>
      <c r="B39" s="393">
        <v>19</v>
      </c>
      <c r="C39" s="207"/>
      <c r="D39" s="207"/>
      <c r="E39" s="207"/>
      <c r="F39" s="207"/>
    </row>
    <row r="40" spans="1:8" s="176" customFormat="1" ht="19.5" customHeight="1">
      <c r="A40" s="205" t="s">
        <v>162</v>
      </c>
      <c r="B40" s="206">
        <v>10</v>
      </c>
      <c r="C40" s="207"/>
      <c r="D40" s="207"/>
      <c r="E40" s="207"/>
      <c r="F40" s="207"/>
    </row>
    <row r="41" spans="1:8" s="176" customFormat="1" ht="19.5" customHeight="1">
      <c r="A41" s="205" t="s">
        <v>103</v>
      </c>
      <c r="B41" s="206">
        <v>1</v>
      </c>
      <c r="C41" s="207"/>
      <c r="D41" s="207"/>
      <c r="E41" s="207"/>
      <c r="F41" s="207"/>
    </row>
    <row r="42" spans="1:8" ht="19.5" customHeight="1">
      <c r="A42" s="114" t="s">
        <v>124</v>
      </c>
      <c r="B42" s="135"/>
      <c r="C42" s="107"/>
      <c r="D42" s="113"/>
      <c r="E42" s="113"/>
      <c r="F42" s="113"/>
      <c r="G42" s="8"/>
    </row>
    <row r="43" spans="1:8" s="176" customFormat="1" ht="19.5" customHeight="1">
      <c r="A43" s="205" t="s">
        <v>122</v>
      </c>
      <c r="B43" s="210">
        <v>102</v>
      </c>
      <c r="C43" s="207"/>
      <c r="D43" s="207"/>
      <c r="E43" s="207"/>
      <c r="F43" s="207"/>
    </row>
    <row r="44" spans="1:8" ht="19.5" customHeight="1">
      <c r="A44" s="114" t="s">
        <v>140</v>
      </c>
      <c r="B44" s="135"/>
      <c r="C44" s="113"/>
      <c r="D44" s="113"/>
      <c r="E44" s="107"/>
      <c r="F44" s="113"/>
      <c r="G44" s="8"/>
      <c r="H44" s="8"/>
    </row>
    <row r="45" spans="1:8" s="176" customFormat="1" ht="19.5" customHeight="1">
      <c r="A45" s="205" t="s">
        <v>202</v>
      </c>
      <c r="B45" s="210">
        <v>83</v>
      </c>
      <c r="C45" s="207"/>
      <c r="D45" s="207"/>
      <c r="E45" s="207"/>
      <c r="F45" s="207"/>
    </row>
    <row r="46" spans="1:8" s="176" customFormat="1" ht="19.5" customHeight="1">
      <c r="A46" s="205" t="s">
        <v>100</v>
      </c>
      <c r="B46" s="206"/>
      <c r="C46" s="207"/>
      <c r="D46" s="207"/>
      <c r="E46" s="207"/>
      <c r="F46" s="207"/>
    </row>
    <row r="47" spans="1:8" s="176" customFormat="1" ht="19.5" customHeight="1">
      <c r="A47" s="205" t="s">
        <v>59</v>
      </c>
      <c r="B47" s="206"/>
      <c r="C47" s="207"/>
      <c r="D47" s="207"/>
      <c r="E47" s="207"/>
      <c r="F47" s="207"/>
    </row>
    <row r="48" spans="1:8" s="176" customFormat="1" ht="19.5" customHeight="1">
      <c r="A48" s="205" t="s">
        <v>25</v>
      </c>
      <c r="B48" s="206">
        <v>4</v>
      </c>
      <c r="C48" s="207"/>
      <c r="D48" s="207"/>
      <c r="E48" s="207"/>
      <c r="F48" s="207"/>
    </row>
    <row r="49" spans="1:6" s="176" customFormat="1" ht="19.5" customHeight="1">
      <c r="A49" s="205" t="s">
        <v>75</v>
      </c>
      <c r="B49" s="206">
        <v>4</v>
      </c>
      <c r="C49" s="207"/>
      <c r="D49" s="207"/>
      <c r="E49" s="207"/>
      <c r="F49" s="207"/>
    </row>
    <row r="50" spans="1:6" s="176" customFormat="1" ht="19.5" customHeight="1">
      <c r="A50" s="205" t="s">
        <v>342</v>
      </c>
      <c r="B50" s="206">
        <v>75</v>
      </c>
      <c r="C50" s="207"/>
      <c r="D50" s="207"/>
      <c r="E50" s="207"/>
      <c r="F50" s="207"/>
    </row>
    <row r="51" spans="1:6" ht="19.5" customHeight="1">
      <c r="A51" s="114" t="s">
        <v>117</v>
      </c>
      <c r="B51" s="135"/>
      <c r="C51" s="107"/>
      <c r="D51" s="107"/>
      <c r="E51" s="107"/>
      <c r="F51" s="107"/>
    </row>
    <row r="52" spans="1:6" s="176" customFormat="1" ht="19.5" customHeight="1">
      <c r="A52" s="205" t="s">
        <v>131</v>
      </c>
      <c r="B52" s="210">
        <v>19</v>
      </c>
      <c r="C52" s="207"/>
      <c r="D52" s="207"/>
      <c r="E52" s="207"/>
      <c r="F52" s="207"/>
    </row>
    <row r="53" spans="1:6" s="176" customFormat="1" ht="19.5" customHeight="1">
      <c r="A53" s="205" t="s">
        <v>195</v>
      </c>
      <c r="B53" s="206">
        <v>1</v>
      </c>
      <c r="C53" s="207"/>
      <c r="D53" s="207"/>
      <c r="E53" s="207"/>
      <c r="F53" s="207"/>
    </row>
    <row r="54" spans="1:6" s="176" customFormat="1" ht="19.5" customHeight="1">
      <c r="A54" s="205" t="s">
        <v>370</v>
      </c>
      <c r="B54" s="206">
        <v>7</v>
      </c>
      <c r="C54" s="207"/>
      <c r="D54" s="207"/>
      <c r="E54" s="207"/>
      <c r="F54" s="207"/>
    </row>
    <row r="55" spans="1:6" s="176" customFormat="1" ht="19.5" customHeight="1">
      <c r="A55" s="205" t="s">
        <v>454</v>
      </c>
      <c r="B55" s="206">
        <v>11</v>
      </c>
      <c r="C55" s="207"/>
      <c r="D55" s="207"/>
      <c r="E55" s="207"/>
      <c r="F55" s="207"/>
    </row>
    <row r="56" spans="1:6" s="176" customFormat="1" ht="19.5" customHeight="1">
      <c r="A56" s="205" t="s">
        <v>108</v>
      </c>
      <c r="B56" s="206"/>
      <c r="C56" s="207"/>
      <c r="D56" s="207"/>
      <c r="E56" s="207"/>
      <c r="F56" s="207"/>
    </row>
    <row r="57" spans="1:6" s="176" customFormat="1" ht="18" customHeight="1">
      <c r="A57" s="205" t="s">
        <v>26</v>
      </c>
      <c r="B57" s="206"/>
      <c r="C57" s="207"/>
      <c r="D57" s="207"/>
      <c r="E57" s="207"/>
      <c r="F57" s="207"/>
    </row>
    <row r="58" spans="1:6" s="176" customFormat="1" ht="19.5" customHeight="1">
      <c r="A58" s="205" t="s">
        <v>329</v>
      </c>
      <c r="B58" s="206"/>
      <c r="C58" s="207"/>
      <c r="D58" s="207"/>
      <c r="E58" s="207"/>
      <c r="F58" s="207"/>
    </row>
    <row r="59" spans="1:6" ht="19.5" customHeight="1">
      <c r="A59" s="114" t="s">
        <v>407</v>
      </c>
      <c r="B59" s="135"/>
      <c r="C59" s="113"/>
      <c r="D59" s="113"/>
      <c r="E59" s="113"/>
      <c r="F59" s="113"/>
    </row>
    <row r="60" spans="1:6" s="176" customFormat="1" ht="19.5" customHeight="1">
      <c r="A60" s="205" t="s">
        <v>79</v>
      </c>
      <c r="B60" s="210"/>
      <c r="C60" s="207"/>
      <c r="D60" s="207"/>
      <c r="E60" s="207"/>
      <c r="F60" s="207"/>
    </row>
    <row r="61" spans="1:6" s="176" customFormat="1" ht="19.5" customHeight="1">
      <c r="A61" s="205" t="s">
        <v>145</v>
      </c>
      <c r="B61" s="206"/>
      <c r="C61" s="207"/>
      <c r="D61" s="207"/>
      <c r="E61" s="207"/>
      <c r="F61" s="207"/>
    </row>
    <row r="62" spans="1:6" s="176" customFormat="1" ht="19.5" customHeight="1">
      <c r="A62" s="205" t="s">
        <v>186</v>
      </c>
      <c r="B62" s="206"/>
      <c r="C62" s="207"/>
      <c r="D62" s="207"/>
      <c r="E62" s="207"/>
      <c r="F62" s="207"/>
    </row>
    <row r="63" spans="1:6" s="176" customFormat="1" ht="19.5" customHeight="1">
      <c r="A63" s="205" t="s">
        <v>452</v>
      </c>
      <c r="B63" s="206"/>
      <c r="C63" s="207"/>
      <c r="D63" s="207"/>
      <c r="E63" s="207"/>
      <c r="F63" s="207"/>
    </row>
    <row r="64" spans="1:6" s="176" customFormat="1" ht="19.5" customHeight="1">
      <c r="A64" s="205" t="s">
        <v>387</v>
      </c>
      <c r="B64" s="206"/>
      <c r="C64" s="207"/>
      <c r="D64" s="207"/>
      <c r="E64" s="207"/>
      <c r="F64" s="207"/>
    </row>
    <row r="65" spans="1:7" s="176" customFormat="1" ht="19.5" customHeight="1">
      <c r="A65" s="205" t="s">
        <v>357</v>
      </c>
      <c r="B65" s="206"/>
      <c r="C65" s="207"/>
      <c r="D65" s="207"/>
      <c r="E65" s="207"/>
      <c r="F65" s="207"/>
    </row>
    <row r="66" spans="1:7" s="176" customFormat="1" ht="19.5" customHeight="1">
      <c r="A66" s="205" t="s">
        <v>435</v>
      </c>
      <c r="B66" s="206"/>
      <c r="C66" s="207"/>
      <c r="D66" s="207"/>
      <c r="E66" s="207"/>
      <c r="F66" s="207"/>
    </row>
    <row r="67" spans="1:7" s="176" customFormat="1" ht="19.5" customHeight="1">
      <c r="A67" s="205" t="s">
        <v>50</v>
      </c>
      <c r="B67" s="206"/>
      <c r="C67" s="207"/>
      <c r="D67" s="207"/>
      <c r="E67" s="207"/>
      <c r="F67" s="207"/>
    </row>
    <row r="68" spans="1:7" ht="19.5" customHeight="1">
      <c r="A68" s="114" t="s">
        <v>0</v>
      </c>
      <c r="B68" s="135"/>
      <c r="C68" s="113"/>
      <c r="D68" s="113"/>
      <c r="E68" s="113"/>
      <c r="F68" s="107"/>
    </row>
    <row r="69" spans="1:7" s="176" customFormat="1" ht="19.5" customHeight="1">
      <c r="A69" s="205" t="s">
        <v>356</v>
      </c>
      <c r="B69" s="210">
        <v>2</v>
      </c>
      <c r="C69" s="207"/>
      <c r="D69" s="207"/>
      <c r="E69" s="207"/>
      <c r="F69" s="207"/>
    </row>
    <row r="70" spans="1:7" s="176" customFormat="1" ht="19.5" customHeight="1">
      <c r="A70" s="205" t="s">
        <v>308</v>
      </c>
      <c r="B70" s="206"/>
      <c r="C70" s="207"/>
      <c r="D70" s="207"/>
      <c r="E70" s="207"/>
      <c r="F70" s="207"/>
    </row>
    <row r="71" spans="1:7" s="176" customFormat="1" ht="19.5" customHeight="1">
      <c r="A71" s="205" t="s">
        <v>281</v>
      </c>
      <c r="B71" s="206"/>
      <c r="C71" s="207"/>
      <c r="D71" s="207"/>
      <c r="E71" s="207"/>
      <c r="F71" s="207"/>
    </row>
    <row r="72" spans="1:7" s="176" customFormat="1" ht="19.5" customHeight="1">
      <c r="A72" s="205" t="s">
        <v>20</v>
      </c>
      <c r="B72" s="206"/>
      <c r="C72" s="207"/>
      <c r="D72" s="207"/>
      <c r="E72" s="207"/>
      <c r="F72" s="207"/>
    </row>
    <row r="73" spans="1:7" s="176" customFormat="1" ht="19.5" customHeight="1">
      <c r="A73" s="205" t="s">
        <v>72</v>
      </c>
      <c r="B73" s="206"/>
      <c r="C73" s="207"/>
      <c r="D73" s="207"/>
      <c r="E73" s="207"/>
      <c r="F73" s="207"/>
    </row>
    <row r="74" spans="1:7" s="176" customFormat="1" ht="19.5" customHeight="1">
      <c r="A74" s="205" t="s">
        <v>98</v>
      </c>
      <c r="B74" s="206">
        <v>1</v>
      </c>
      <c r="C74" s="207"/>
      <c r="D74" s="207"/>
      <c r="E74" s="207"/>
      <c r="F74" s="207"/>
    </row>
    <row r="75" spans="1:7" s="176" customFormat="1" ht="19.5" customHeight="1">
      <c r="A75" s="205" t="s">
        <v>56</v>
      </c>
      <c r="B75" s="206">
        <v>1</v>
      </c>
      <c r="C75" s="207"/>
      <c r="D75" s="207"/>
      <c r="E75" s="207"/>
      <c r="F75" s="207"/>
    </row>
    <row r="76" spans="1:7" s="176" customFormat="1" ht="19.5" customHeight="1">
      <c r="A76" s="205" t="s">
        <v>406</v>
      </c>
      <c r="B76" s="206"/>
      <c r="C76" s="207"/>
      <c r="D76" s="207"/>
      <c r="E76" s="207"/>
      <c r="F76" s="207"/>
    </row>
    <row r="77" spans="1:7" s="176" customFormat="1" ht="19.5" customHeight="1">
      <c r="A77" s="205" t="s">
        <v>128</v>
      </c>
      <c r="B77" s="206"/>
      <c r="C77" s="207"/>
      <c r="D77" s="207"/>
      <c r="E77" s="207"/>
      <c r="F77" s="207"/>
    </row>
    <row r="78" spans="1:7" s="176" customFormat="1" ht="18" customHeight="1">
      <c r="A78" s="205" t="s">
        <v>416</v>
      </c>
      <c r="B78" s="206"/>
      <c r="C78" s="207"/>
      <c r="D78" s="207"/>
      <c r="E78" s="207"/>
      <c r="F78" s="207"/>
    </row>
    <row r="79" spans="1:7" s="176" customFormat="1" ht="19.5" customHeight="1">
      <c r="A79" s="205" t="s">
        <v>277</v>
      </c>
      <c r="B79" s="206"/>
      <c r="C79" s="207"/>
      <c r="D79" s="207"/>
      <c r="E79" s="207"/>
      <c r="F79" s="207"/>
    </row>
    <row r="80" spans="1:7" ht="18" customHeight="1">
      <c r="A80" s="108" t="s">
        <v>229</v>
      </c>
      <c r="B80" s="116"/>
      <c r="C80" s="113"/>
      <c r="D80" s="113"/>
      <c r="E80" s="113"/>
      <c r="F80" s="107"/>
      <c r="G80" s="8"/>
    </row>
    <row r="81" spans="1:8" s="176" customFormat="1" ht="18" customHeight="1">
      <c r="A81" s="205" t="s">
        <v>414</v>
      </c>
      <c r="B81" s="210">
        <v>90</v>
      </c>
      <c r="C81" s="207"/>
      <c r="D81" s="207"/>
      <c r="E81" s="207"/>
      <c r="F81" s="207"/>
    </row>
    <row r="82" spans="1:8" s="176" customFormat="1" ht="18" customHeight="1">
      <c r="A82" s="205" t="s">
        <v>299</v>
      </c>
      <c r="B82" s="206"/>
      <c r="C82" s="207"/>
      <c r="D82" s="207"/>
      <c r="E82" s="207"/>
      <c r="F82" s="207"/>
    </row>
    <row r="83" spans="1:8" s="176" customFormat="1" ht="18" customHeight="1">
      <c r="A83" s="205" t="s">
        <v>408</v>
      </c>
      <c r="B83" s="206"/>
      <c r="C83" s="207"/>
      <c r="D83" s="207"/>
      <c r="E83" s="207"/>
      <c r="F83" s="207"/>
    </row>
    <row r="84" spans="1:8" s="176" customFormat="1" ht="18" customHeight="1">
      <c r="A84" s="205" t="s">
        <v>288</v>
      </c>
      <c r="B84" s="206"/>
      <c r="C84" s="207"/>
      <c r="D84" s="207"/>
      <c r="E84" s="207"/>
      <c r="F84" s="207"/>
    </row>
    <row r="85" spans="1:8" s="176" customFormat="1" ht="18" customHeight="1">
      <c r="A85" s="205" t="s">
        <v>76</v>
      </c>
      <c r="B85" s="206"/>
      <c r="C85" s="207"/>
      <c r="D85" s="207"/>
      <c r="E85" s="207"/>
      <c r="F85" s="207"/>
    </row>
    <row r="86" spans="1:8" s="176" customFormat="1" ht="18" customHeight="1">
      <c r="A86" s="205" t="s">
        <v>444</v>
      </c>
      <c r="B86" s="206"/>
      <c r="C86" s="207"/>
      <c r="D86" s="207"/>
      <c r="E86" s="207"/>
      <c r="F86" s="207"/>
    </row>
    <row r="87" spans="1:8" s="176" customFormat="1" ht="18" customHeight="1">
      <c r="A87" s="205" t="s">
        <v>264</v>
      </c>
      <c r="B87" s="206"/>
      <c r="C87" s="207"/>
      <c r="D87" s="207"/>
      <c r="E87" s="207"/>
      <c r="F87" s="207"/>
    </row>
    <row r="88" spans="1:8" s="176" customFormat="1" ht="19.5" customHeight="1">
      <c r="A88" s="205" t="s">
        <v>363</v>
      </c>
      <c r="B88" s="206"/>
      <c r="C88" s="207"/>
      <c r="D88" s="207"/>
      <c r="E88" s="207"/>
      <c r="F88" s="207"/>
    </row>
    <row r="89" spans="1:8" ht="19.5" customHeight="1">
      <c r="A89" s="108" t="s">
        <v>328</v>
      </c>
      <c r="B89" s="116"/>
      <c r="C89" s="113"/>
      <c r="D89" s="107"/>
      <c r="E89" s="113"/>
      <c r="F89" s="113"/>
      <c r="G89" s="8"/>
    </row>
    <row r="90" spans="1:8" s="176" customFormat="1" ht="19.5" customHeight="1">
      <c r="A90" s="205" t="s">
        <v>386</v>
      </c>
      <c r="B90" s="210"/>
      <c r="C90" s="207"/>
      <c r="D90" s="207"/>
      <c r="E90" s="207"/>
      <c r="F90" s="207"/>
    </row>
    <row r="91" spans="1:8" s="176" customFormat="1" ht="19.5" customHeight="1">
      <c r="A91" s="205" t="s">
        <v>362</v>
      </c>
      <c r="B91" s="206"/>
      <c r="C91" s="207"/>
      <c r="D91" s="207"/>
      <c r="E91" s="207"/>
      <c r="F91" s="207"/>
    </row>
    <row r="92" spans="1:8" s="176" customFormat="1" ht="19.5" customHeight="1">
      <c r="A92" s="205" t="s">
        <v>420</v>
      </c>
      <c r="B92" s="206"/>
      <c r="C92" s="207"/>
      <c r="D92" s="207"/>
      <c r="E92" s="207"/>
      <c r="F92" s="207"/>
    </row>
    <row r="93" spans="1:8" s="176" customFormat="1" ht="19.5" customHeight="1">
      <c r="A93" s="205" t="s">
        <v>18</v>
      </c>
      <c r="B93" s="206"/>
      <c r="C93" s="207"/>
      <c r="D93" s="207"/>
      <c r="E93" s="207"/>
      <c r="F93" s="207"/>
    </row>
    <row r="94" spans="1:8" s="176" customFormat="1" ht="18" customHeight="1">
      <c r="A94" s="205" t="s">
        <v>360</v>
      </c>
      <c r="B94" s="385" t="s">
        <v>1968</v>
      </c>
      <c r="C94" s="207"/>
      <c r="D94" s="207"/>
      <c r="E94" s="207"/>
      <c r="F94" s="207"/>
    </row>
    <row r="95" spans="1:8" ht="19.5" customHeight="1">
      <c r="A95" s="114" t="s">
        <v>165</v>
      </c>
      <c r="B95" s="477">
        <v>2488</v>
      </c>
      <c r="C95" s="113"/>
      <c r="D95" s="107"/>
      <c r="E95" s="107"/>
      <c r="F95" s="113"/>
      <c r="G95" s="8"/>
      <c r="H95" s="8"/>
    </row>
    <row r="96" spans="1:8" s="176" customFormat="1" ht="19.5" customHeight="1">
      <c r="A96" s="205" t="s">
        <v>302</v>
      </c>
      <c r="B96" s="384"/>
      <c r="C96" s="207"/>
      <c r="D96" s="207"/>
      <c r="E96" s="207"/>
      <c r="F96" s="207"/>
    </row>
    <row r="97" spans="1:6" s="176" customFormat="1" ht="19.5" customHeight="1">
      <c r="A97" s="205" t="s">
        <v>154</v>
      </c>
      <c r="B97" s="393">
        <v>0</v>
      </c>
      <c r="C97" s="207"/>
      <c r="D97" s="207"/>
      <c r="E97" s="207"/>
      <c r="F97" s="207"/>
    </row>
    <row r="98" spans="1:6" s="176" customFormat="1" ht="19.5" customHeight="1">
      <c r="A98" s="205" t="s">
        <v>373</v>
      </c>
      <c r="B98" s="393">
        <v>0</v>
      </c>
      <c r="C98" s="207"/>
      <c r="D98" s="207"/>
      <c r="E98" s="207"/>
      <c r="F98" s="207"/>
    </row>
    <row r="99" spans="1:6" s="176" customFormat="1" ht="19.5" customHeight="1">
      <c r="A99" s="205" t="s">
        <v>148</v>
      </c>
      <c r="B99" s="393">
        <v>2488</v>
      </c>
      <c r="C99" s="207"/>
      <c r="D99" s="207"/>
      <c r="E99" s="207"/>
      <c r="F99" s="207"/>
    </row>
    <row r="100" spans="1:6" ht="19.5" customHeight="1">
      <c r="A100" s="114" t="s">
        <v>263</v>
      </c>
      <c r="B100" s="477">
        <v>3</v>
      </c>
      <c r="C100" s="113"/>
      <c r="D100" s="113"/>
      <c r="E100" s="107"/>
      <c r="F100" s="107"/>
    </row>
    <row r="101" spans="1:6" s="176" customFormat="1" ht="19.5" customHeight="1">
      <c r="A101" s="205" t="s">
        <v>248</v>
      </c>
      <c r="B101" s="384"/>
      <c r="C101" s="207"/>
      <c r="D101" s="207"/>
      <c r="E101" s="207"/>
      <c r="F101" s="207"/>
    </row>
    <row r="102" spans="1:6" s="176" customFormat="1" ht="19.5" customHeight="1">
      <c r="A102" s="205" t="s">
        <v>211</v>
      </c>
      <c r="B102" s="393">
        <v>3</v>
      </c>
      <c r="C102" s="207"/>
      <c r="D102" s="207"/>
      <c r="E102" s="207"/>
      <c r="F102" s="207"/>
    </row>
    <row r="103" spans="1:6" s="176" customFormat="1" ht="18" customHeight="1">
      <c r="A103" s="205" t="s">
        <v>365</v>
      </c>
      <c r="B103" s="393">
        <v>0</v>
      </c>
      <c r="C103" s="207"/>
      <c r="D103" s="207"/>
      <c r="E103" s="207"/>
      <c r="F103" s="207"/>
    </row>
    <row r="104" spans="1:6" s="176" customFormat="1" ht="18" customHeight="1">
      <c r="A104" s="205" t="s">
        <v>190</v>
      </c>
      <c r="B104" s="393">
        <v>0</v>
      </c>
      <c r="C104" s="207"/>
      <c r="D104" s="207"/>
      <c r="E104" s="207"/>
      <c r="F104" s="207"/>
    </row>
    <row r="105" spans="1:6" s="176" customFormat="1" ht="19.5" customHeight="1">
      <c r="A105" s="205" t="s">
        <v>372</v>
      </c>
      <c r="B105" s="387">
        <v>3</v>
      </c>
      <c r="C105" s="207"/>
      <c r="D105" s="207"/>
      <c r="E105" s="207"/>
      <c r="F105" s="207"/>
    </row>
    <row r="106" spans="1:6" ht="19.5" customHeight="1">
      <c r="A106" s="108" t="s">
        <v>418</v>
      </c>
      <c r="B106" s="478">
        <v>3</v>
      </c>
      <c r="C106" s="113"/>
      <c r="D106" s="113"/>
      <c r="E106" s="113"/>
      <c r="F106" s="113"/>
    </row>
    <row r="107" spans="1:6" s="176" customFormat="1" ht="18" customHeight="1">
      <c r="A107" s="205" t="s">
        <v>221</v>
      </c>
      <c r="B107" s="386">
        <v>3</v>
      </c>
      <c r="C107" s="207"/>
      <c r="D107" s="207"/>
      <c r="E107" s="207"/>
      <c r="F107" s="207"/>
    </row>
    <row r="108" spans="1:6" s="176" customFormat="1" ht="19.5" customHeight="1">
      <c r="A108" s="205" t="s">
        <v>247</v>
      </c>
      <c r="B108" s="387">
        <v>0</v>
      </c>
      <c r="C108" s="207"/>
      <c r="D108" s="207"/>
      <c r="E108" s="207"/>
      <c r="F108" s="207"/>
    </row>
    <row r="109" spans="1:6" s="176" customFormat="1" ht="19.5" customHeight="1">
      <c r="A109" s="205" t="s">
        <v>2</v>
      </c>
      <c r="B109" s="393">
        <v>3</v>
      </c>
      <c r="C109" s="207"/>
      <c r="D109" s="207"/>
      <c r="E109" s="207"/>
      <c r="F109" s="207"/>
    </row>
    <row r="110" spans="1:6" s="176" customFormat="1" ht="19.5" customHeight="1">
      <c r="A110" s="205" t="s">
        <v>37</v>
      </c>
      <c r="B110" s="393">
        <v>0</v>
      </c>
      <c r="C110" s="207"/>
      <c r="D110" s="207"/>
      <c r="E110" s="207"/>
      <c r="F110" s="207"/>
    </row>
    <row r="111" spans="1:6" s="176" customFormat="1" ht="19.5" customHeight="1">
      <c r="A111" s="205" t="s">
        <v>183</v>
      </c>
      <c r="B111" s="393">
        <v>0</v>
      </c>
      <c r="C111" s="207"/>
      <c r="D111" s="207"/>
      <c r="E111" s="207"/>
      <c r="F111" s="207"/>
    </row>
    <row r="112" spans="1:6" s="176" customFormat="1" ht="19.5" customHeight="1">
      <c r="A112" s="205" t="s">
        <v>209</v>
      </c>
      <c r="B112" s="393">
        <v>0</v>
      </c>
      <c r="C112" s="207"/>
      <c r="D112" s="207"/>
      <c r="E112" s="207"/>
      <c r="F112" s="207"/>
    </row>
    <row r="113" spans="1:8" s="176" customFormat="1" ht="19.5" customHeight="1">
      <c r="A113" s="205" t="s">
        <v>253</v>
      </c>
      <c r="B113" s="393">
        <v>0</v>
      </c>
      <c r="C113" s="207"/>
      <c r="D113" s="207"/>
      <c r="E113" s="207"/>
      <c r="F113" s="207"/>
    </row>
    <row r="114" spans="1:8" s="176" customFormat="1" ht="18" customHeight="1">
      <c r="A114" s="205" t="s">
        <v>413</v>
      </c>
      <c r="B114" s="393">
        <v>0</v>
      </c>
      <c r="C114" s="207"/>
      <c r="D114" s="207"/>
      <c r="E114" s="207"/>
      <c r="F114" s="207"/>
    </row>
    <row r="115" spans="1:8" s="176" customFormat="1" ht="18" customHeight="1">
      <c r="A115" s="205" t="s">
        <v>232</v>
      </c>
      <c r="B115" s="393">
        <v>0</v>
      </c>
      <c r="C115" s="207"/>
      <c r="D115" s="207"/>
      <c r="E115" s="207"/>
      <c r="F115" s="207"/>
    </row>
    <row r="116" spans="1:8" s="176" customFormat="1" ht="18" customHeight="1">
      <c r="A116" s="205" t="s">
        <v>291</v>
      </c>
      <c r="B116" s="393">
        <v>5</v>
      </c>
      <c r="C116" s="207"/>
      <c r="D116" s="207"/>
      <c r="E116" s="207"/>
      <c r="F116" s="207"/>
    </row>
    <row r="117" spans="1:8" s="176" customFormat="1" ht="18" customHeight="1">
      <c r="A117" s="205" t="s">
        <v>417</v>
      </c>
      <c r="B117" s="393">
        <v>0</v>
      </c>
      <c r="C117" s="207"/>
      <c r="D117" s="207"/>
      <c r="E117" s="207"/>
      <c r="F117" s="207"/>
    </row>
    <row r="118" spans="1:8" ht="19.5" customHeight="1">
      <c r="A118" s="114" t="s">
        <v>304</v>
      </c>
      <c r="B118" s="477"/>
      <c r="C118" s="113"/>
      <c r="D118" s="113"/>
      <c r="E118" s="113"/>
      <c r="F118" s="113"/>
      <c r="G118" s="8"/>
      <c r="H118" s="8"/>
    </row>
    <row r="119" spans="1:8" s="176" customFormat="1" ht="19.5" customHeight="1">
      <c r="A119" s="205" t="s">
        <v>267</v>
      </c>
      <c r="B119" s="384"/>
      <c r="C119" s="207"/>
      <c r="D119" s="207"/>
      <c r="E119" s="207"/>
      <c r="F119" s="207"/>
    </row>
    <row r="120" spans="1:8" s="176" customFormat="1" ht="19.5" customHeight="1">
      <c r="A120" s="205" t="s">
        <v>99</v>
      </c>
      <c r="B120" s="393"/>
      <c r="C120" s="207"/>
      <c r="D120" s="207"/>
      <c r="E120" s="207"/>
      <c r="F120" s="207"/>
    </row>
    <row r="121" spans="1:8" s="176" customFormat="1" ht="19.5" customHeight="1">
      <c r="A121" s="205" t="s">
        <v>314</v>
      </c>
      <c r="B121" s="393">
        <v>0</v>
      </c>
      <c r="C121" s="207"/>
      <c r="D121" s="207"/>
      <c r="E121" s="207"/>
      <c r="F121" s="207"/>
    </row>
    <row r="122" spans="1:8" ht="19.5" customHeight="1">
      <c r="A122" s="117" t="s">
        <v>126</v>
      </c>
      <c r="B122" s="477"/>
      <c r="C122" s="113"/>
      <c r="D122" s="113"/>
      <c r="E122" s="113"/>
      <c r="F122" s="113"/>
    </row>
    <row r="123" spans="1:8" s="176" customFormat="1" ht="19.5" customHeight="1">
      <c r="A123" s="205" t="s">
        <v>266</v>
      </c>
      <c r="B123" s="384">
        <v>0</v>
      </c>
      <c r="C123" s="207"/>
      <c r="D123" s="207"/>
      <c r="E123" s="207"/>
      <c r="F123" s="207"/>
    </row>
    <row r="124" spans="1:8" s="176" customFormat="1" ht="19.5" customHeight="1">
      <c r="A124" s="205" t="s">
        <v>385</v>
      </c>
      <c r="B124" s="393">
        <v>0</v>
      </c>
      <c r="C124" s="207"/>
      <c r="D124" s="207"/>
      <c r="E124" s="207"/>
      <c r="F124" s="207"/>
    </row>
    <row r="125" spans="1:8" s="176" customFormat="1" ht="19.5" customHeight="1">
      <c r="A125" s="205" t="s">
        <v>445</v>
      </c>
      <c r="B125" s="393">
        <v>232</v>
      </c>
      <c r="C125" s="207"/>
      <c r="D125" s="207"/>
      <c r="E125" s="207"/>
      <c r="F125" s="207"/>
    </row>
    <row r="126" spans="1:8" s="176" customFormat="1" ht="19.5" customHeight="1">
      <c r="A126" s="205" t="s">
        <v>273</v>
      </c>
      <c r="B126" s="393">
        <v>93</v>
      </c>
      <c r="C126" s="207"/>
      <c r="D126" s="207"/>
      <c r="E126" s="207"/>
      <c r="F126" s="207"/>
    </row>
    <row r="127" spans="1:8" s="176" customFormat="1" ht="19.5" customHeight="1">
      <c r="A127" s="205" t="s">
        <v>67</v>
      </c>
      <c r="B127" s="393">
        <v>14</v>
      </c>
      <c r="C127" s="207"/>
      <c r="D127" s="207"/>
      <c r="E127" s="207"/>
      <c r="F127" s="207"/>
    </row>
    <row r="128" spans="1:8" s="176" customFormat="1" ht="19.5" customHeight="1">
      <c r="A128" s="205" t="s">
        <v>268</v>
      </c>
      <c r="B128" s="393">
        <v>0</v>
      </c>
      <c r="C128" s="207"/>
      <c r="D128" s="207"/>
      <c r="E128" s="207"/>
      <c r="F128" s="207"/>
    </row>
    <row r="129" spans="1:8" s="176" customFormat="1" ht="19.5" customHeight="1">
      <c r="A129" s="205" t="s">
        <v>336</v>
      </c>
      <c r="B129" s="393">
        <v>0</v>
      </c>
      <c r="C129" s="207"/>
      <c r="D129" s="207"/>
      <c r="E129" s="207"/>
      <c r="F129" s="207"/>
    </row>
    <row r="130" spans="1:8" s="176" customFormat="1" ht="19.5" customHeight="1">
      <c r="A130" s="205" t="s">
        <v>30</v>
      </c>
      <c r="B130" s="393">
        <v>0</v>
      </c>
      <c r="C130" s="207"/>
      <c r="D130" s="207"/>
      <c r="E130" s="207"/>
      <c r="F130" s="207"/>
    </row>
    <row r="131" spans="1:8" s="176" customFormat="1" ht="19.5" customHeight="1">
      <c r="A131" s="205" t="s">
        <v>159</v>
      </c>
      <c r="B131" s="393">
        <v>0</v>
      </c>
      <c r="C131" s="207"/>
      <c r="D131" s="207"/>
      <c r="E131" s="207"/>
      <c r="F131" s="207"/>
    </row>
    <row r="132" spans="1:8" s="176" customFormat="1" ht="19.5" customHeight="1">
      <c r="A132" s="205" t="s">
        <v>317</v>
      </c>
      <c r="B132" s="393">
        <v>5</v>
      </c>
      <c r="C132" s="207"/>
      <c r="D132" s="207"/>
      <c r="E132" s="207"/>
      <c r="F132" s="207"/>
    </row>
    <row r="133" spans="1:8" s="176" customFormat="1" ht="19.5" customHeight="1">
      <c r="A133" s="205" t="s">
        <v>333</v>
      </c>
      <c r="B133" s="393">
        <v>10</v>
      </c>
      <c r="C133" s="207"/>
      <c r="D133" s="207"/>
      <c r="E133" s="207"/>
      <c r="F133" s="207"/>
    </row>
    <row r="134" spans="1:8" s="176" customFormat="1" ht="19.5" customHeight="1">
      <c r="A134" s="205" t="s">
        <v>116</v>
      </c>
      <c r="B134" s="393">
        <v>0</v>
      </c>
      <c r="C134" s="207"/>
      <c r="D134" s="207"/>
      <c r="E134" s="207"/>
      <c r="F134" s="207"/>
    </row>
    <row r="135" spans="1:8" ht="19.5" customHeight="1">
      <c r="A135" s="114" t="s">
        <v>58</v>
      </c>
      <c r="B135" s="479"/>
      <c r="C135" s="113"/>
      <c r="D135" s="107"/>
      <c r="E135" s="107"/>
      <c r="F135" s="113"/>
      <c r="G135" s="8"/>
      <c r="H135" s="8"/>
    </row>
    <row r="136" spans="1:8" ht="19.5" customHeight="1">
      <c r="A136" s="108" t="s">
        <v>355</v>
      </c>
      <c r="B136" s="480"/>
      <c r="C136" s="113"/>
      <c r="D136" s="113"/>
      <c r="E136" s="113"/>
      <c r="F136" s="107"/>
      <c r="G136" s="8"/>
      <c r="H136" s="8"/>
    </row>
    <row r="137" spans="1:8" s="176" customFormat="1" ht="19.5" customHeight="1">
      <c r="A137" s="205" t="s">
        <v>29</v>
      </c>
      <c r="B137" s="384">
        <v>0</v>
      </c>
      <c r="C137" s="207"/>
      <c r="D137" s="207"/>
      <c r="E137" s="207"/>
      <c r="F137" s="207"/>
    </row>
    <row r="138" spans="1:8" s="176" customFormat="1" ht="19.5" customHeight="1">
      <c r="A138" s="205" t="s">
        <v>439</v>
      </c>
      <c r="B138" s="393">
        <v>0</v>
      </c>
      <c r="C138" s="207"/>
      <c r="D138" s="207"/>
      <c r="E138" s="207"/>
      <c r="F138" s="207"/>
    </row>
    <row r="139" spans="1:8" s="176" customFormat="1" ht="19.5" customHeight="1">
      <c r="A139" s="205" t="s">
        <v>93</v>
      </c>
      <c r="B139" s="393">
        <v>0</v>
      </c>
      <c r="C139" s="207"/>
      <c r="D139" s="207"/>
      <c r="E139" s="207"/>
      <c r="F139" s="207"/>
    </row>
    <row r="140" spans="1:8" s="176" customFormat="1" ht="19.5" customHeight="1">
      <c r="A140" s="205" t="s">
        <v>123</v>
      </c>
      <c r="B140" s="393">
        <v>0</v>
      </c>
      <c r="C140" s="207"/>
      <c r="D140" s="207"/>
      <c r="E140" s="207"/>
      <c r="F140" s="207"/>
    </row>
    <row r="141" spans="1:8" ht="19.5" customHeight="1">
      <c r="A141" s="114" t="s">
        <v>415</v>
      </c>
      <c r="B141" s="477"/>
      <c r="C141" s="107"/>
      <c r="D141" s="107"/>
      <c r="E141" s="107"/>
      <c r="F141" s="107"/>
    </row>
    <row r="142" spans="1:8" s="176" customFormat="1" ht="19.5" customHeight="1">
      <c r="A142" s="205" t="s">
        <v>57</v>
      </c>
      <c r="B142" s="384">
        <v>19</v>
      </c>
      <c r="C142" s="207"/>
      <c r="D142" s="207"/>
      <c r="E142" s="207"/>
      <c r="F142" s="207"/>
    </row>
    <row r="143" spans="1:8" s="176" customFormat="1" ht="19.5" customHeight="1">
      <c r="A143" s="205" t="s">
        <v>161</v>
      </c>
      <c r="B143" s="393"/>
      <c r="C143" s="207"/>
      <c r="D143" s="207"/>
      <c r="E143" s="207"/>
      <c r="F143" s="207"/>
    </row>
    <row r="144" spans="1:8" ht="19.5" customHeight="1">
      <c r="A144" s="114" t="s">
        <v>160</v>
      </c>
      <c r="B144" s="477"/>
      <c r="C144" s="113"/>
      <c r="D144" s="107"/>
      <c r="E144" s="107"/>
      <c r="F144" s="107"/>
    </row>
    <row r="145" spans="1:8" s="176" customFormat="1" ht="19.5" customHeight="1">
      <c r="A145" s="205" t="s">
        <v>424</v>
      </c>
      <c r="B145" s="384">
        <v>0</v>
      </c>
      <c r="C145" s="207"/>
      <c r="D145" s="207"/>
      <c r="E145" s="207"/>
      <c r="F145" s="207"/>
    </row>
    <row r="146" spans="1:8" s="176" customFormat="1" ht="19.5" customHeight="1">
      <c r="A146" s="205" t="s">
        <v>375</v>
      </c>
      <c r="B146" s="393">
        <v>0</v>
      </c>
      <c r="C146" s="207"/>
      <c r="D146" s="207"/>
      <c r="E146" s="207"/>
      <c r="F146" s="207"/>
    </row>
    <row r="147" spans="1:8" s="176" customFormat="1" ht="19.5" customHeight="1">
      <c r="A147" s="205" t="s">
        <v>17</v>
      </c>
      <c r="B147" s="393">
        <v>0</v>
      </c>
      <c r="C147" s="207"/>
      <c r="D147" s="207"/>
      <c r="E147" s="207"/>
      <c r="F147" s="207"/>
    </row>
    <row r="148" spans="1:8" s="176" customFormat="1" ht="19.5" customHeight="1">
      <c r="A148" s="205" t="s">
        <v>332</v>
      </c>
      <c r="B148" s="393">
        <v>0</v>
      </c>
      <c r="C148" s="207"/>
      <c r="D148" s="207"/>
      <c r="E148" s="207"/>
      <c r="F148" s="207"/>
    </row>
    <row r="149" spans="1:8" ht="19.5" customHeight="1">
      <c r="A149" s="114" t="s">
        <v>231</v>
      </c>
      <c r="B149" s="479"/>
      <c r="C149" s="113"/>
      <c r="D149" s="113"/>
      <c r="E149" s="113"/>
      <c r="F149" s="113"/>
      <c r="G149" s="8"/>
    </row>
    <row r="150" spans="1:8" ht="19.5" customHeight="1">
      <c r="A150" s="117" t="s">
        <v>4</v>
      </c>
      <c r="B150" s="481"/>
      <c r="C150" s="113"/>
      <c r="D150" s="113"/>
      <c r="E150" s="113"/>
      <c r="F150" s="113"/>
      <c r="G150" s="8"/>
    </row>
    <row r="151" spans="1:8" ht="19.5" customHeight="1">
      <c r="A151" s="114" t="s">
        <v>28</v>
      </c>
      <c r="B151" s="482"/>
      <c r="C151" s="113"/>
      <c r="D151" s="113"/>
      <c r="E151" s="113"/>
      <c r="F151" s="107"/>
      <c r="G151" s="8"/>
      <c r="H151" s="8"/>
    </row>
    <row r="152" spans="1:8" s="176" customFormat="1" ht="19.5" customHeight="1">
      <c r="A152" s="205" t="s">
        <v>90</v>
      </c>
      <c r="B152" s="386">
        <v>388047</v>
      </c>
      <c r="C152" s="207"/>
      <c r="D152" s="207"/>
      <c r="E152" s="207"/>
      <c r="F152" s="207"/>
    </row>
    <row r="153" spans="1:8" s="176" customFormat="1" ht="19.5" customHeight="1">
      <c r="A153" s="205" t="s">
        <v>158</v>
      </c>
      <c r="B153" s="387">
        <v>2550</v>
      </c>
      <c r="C153" s="207"/>
      <c r="D153" s="207"/>
      <c r="E153" s="207"/>
      <c r="F153" s="207"/>
    </row>
    <row r="154" spans="1:8" s="176" customFormat="1" ht="19.5" customHeight="1">
      <c r="A154" s="205" t="s">
        <v>120</v>
      </c>
      <c r="B154" s="387">
        <v>222906</v>
      </c>
      <c r="C154" s="207"/>
      <c r="D154" s="207"/>
      <c r="E154" s="207"/>
      <c r="F154" s="207"/>
    </row>
    <row r="155" spans="1:8" s="176" customFormat="1" ht="18" customHeight="1">
      <c r="A155" s="205" t="s">
        <v>371</v>
      </c>
      <c r="B155" s="387">
        <v>242686</v>
      </c>
      <c r="C155" s="207"/>
      <c r="D155" s="207"/>
      <c r="E155" s="207"/>
      <c r="F155" s="207"/>
    </row>
    <row r="156" spans="1:8" s="176" customFormat="1" ht="18" customHeight="1">
      <c r="A156" s="205" t="s">
        <v>322</v>
      </c>
      <c r="B156" s="387">
        <v>0</v>
      </c>
      <c r="C156" s="207"/>
      <c r="D156" s="207"/>
      <c r="E156" s="207"/>
      <c r="F156" s="207"/>
    </row>
    <row r="157" spans="1:8" s="176" customFormat="1" ht="18" customHeight="1">
      <c r="A157" s="205" t="s">
        <v>262</v>
      </c>
      <c r="B157" s="387">
        <v>0</v>
      </c>
      <c r="C157" s="207"/>
      <c r="D157" s="207"/>
      <c r="E157" s="207"/>
      <c r="F157" s="207"/>
    </row>
    <row r="158" spans="1:8" s="176" customFormat="1" ht="18" customHeight="1">
      <c r="A158" s="205" t="s">
        <v>200</v>
      </c>
      <c r="B158" s="387">
        <v>0</v>
      </c>
      <c r="C158" s="207"/>
      <c r="D158" s="207"/>
      <c r="E158" s="207"/>
      <c r="F158" s="207"/>
    </row>
    <row r="159" spans="1:8" ht="19.5" customHeight="1">
      <c r="A159" s="117" t="s">
        <v>337</v>
      </c>
      <c r="B159" s="477"/>
      <c r="C159" s="113"/>
      <c r="D159" s="107"/>
      <c r="E159" s="113"/>
      <c r="F159" s="107"/>
      <c r="G159" s="8"/>
    </row>
    <row r="160" spans="1:8" s="176" customFormat="1" ht="19.5" customHeight="1">
      <c r="A160" s="205" t="s">
        <v>419</v>
      </c>
      <c r="B160" s="386">
        <v>0</v>
      </c>
      <c r="C160" s="207"/>
      <c r="D160" s="207"/>
      <c r="E160" s="207"/>
      <c r="F160" s="207"/>
    </row>
    <row r="161" spans="1:6" s="176" customFormat="1" ht="18" customHeight="1">
      <c r="A161" s="205" t="s">
        <v>345</v>
      </c>
      <c r="B161" s="387">
        <v>0</v>
      </c>
      <c r="C161" s="207"/>
      <c r="D161" s="207"/>
      <c r="E161" s="207"/>
      <c r="F161" s="207"/>
    </row>
    <row r="162" spans="1:6" s="176" customFormat="1" ht="18" customHeight="1">
      <c r="A162" s="205" t="s">
        <v>137</v>
      </c>
      <c r="B162" s="212">
        <v>0</v>
      </c>
      <c r="C162" s="207"/>
      <c r="D162" s="207"/>
      <c r="E162" s="207"/>
      <c r="F162" s="207"/>
    </row>
    <row r="163" spans="1:6" s="176" customFormat="1" ht="18" customHeight="1">
      <c r="A163" s="205" t="s">
        <v>262</v>
      </c>
      <c r="B163" s="212">
        <v>0</v>
      </c>
      <c r="C163" s="207"/>
      <c r="D163" s="207"/>
      <c r="E163" s="207"/>
      <c r="F163" s="207"/>
    </row>
    <row r="164" spans="1:6" s="176" customFormat="1" ht="18" customHeight="1">
      <c r="A164" s="205" t="s">
        <v>200</v>
      </c>
      <c r="B164" s="212">
        <v>0</v>
      </c>
      <c r="C164" s="207"/>
      <c r="D164" s="207"/>
      <c r="E164" s="207"/>
      <c r="F164" s="207"/>
    </row>
    <row r="165" spans="1:6" s="176" customFormat="1" ht="19.5" customHeight="1">
      <c r="A165" s="205" t="s">
        <v>272</v>
      </c>
      <c r="B165" s="212">
        <v>0</v>
      </c>
      <c r="C165" s="207"/>
      <c r="D165" s="207"/>
      <c r="E165" s="207"/>
      <c r="F165" s="207"/>
    </row>
    <row r="166" spans="1:6" s="176" customFormat="1" ht="19.5" customHeight="1">
      <c r="A166" s="205" t="s">
        <v>400</v>
      </c>
      <c r="B166" s="212">
        <v>0</v>
      </c>
      <c r="C166" s="207"/>
      <c r="D166" s="207"/>
      <c r="E166" s="207"/>
      <c r="F166" s="207"/>
    </row>
    <row r="167" spans="1:6" s="176" customFormat="1" ht="19.5" customHeight="1">
      <c r="A167" s="205" t="s">
        <v>395</v>
      </c>
      <c r="B167" s="212">
        <v>0</v>
      </c>
      <c r="C167" s="207"/>
      <c r="D167" s="207"/>
      <c r="E167" s="207"/>
      <c r="F167" s="207"/>
    </row>
    <row r="168" spans="1:6" ht="19.5" customHeight="1">
      <c r="A168" s="117" t="s">
        <v>111</v>
      </c>
      <c r="B168" s="115"/>
      <c r="C168" s="113"/>
      <c r="D168" s="113"/>
      <c r="E168" s="113"/>
      <c r="F168" s="113"/>
    </row>
    <row r="169" spans="1:6" s="176" customFormat="1" ht="19.5" customHeight="1">
      <c r="A169" s="205" t="s">
        <v>419</v>
      </c>
      <c r="B169" s="211">
        <v>0</v>
      </c>
      <c r="C169" s="207"/>
      <c r="D169" s="207"/>
      <c r="E169" s="207"/>
      <c r="F169" s="207"/>
    </row>
    <row r="170" spans="1:6" s="176" customFormat="1" ht="18" customHeight="1">
      <c r="A170" s="205" t="s">
        <v>345</v>
      </c>
      <c r="B170" s="212">
        <v>0</v>
      </c>
      <c r="C170" s="207"/>
      <c r="D170" s="207"/>
      <c r="E170" s="207"/>
      <c r="F170" s="207"/>
    </row>
    <row r="171" spans="1:6" s="176" customFormat="1" ht="18" customHeight="1">
      <c r="A171" s="205" t="s">
        <v>137</v>
      </c>
      <c r="B171" s="212">
        <v>58000</v>
      </c>
      <c r="C171" s="207"/>
      <c r="D171" s="207"/>
      <c r="E171" s="207"/>
      <c r="F171" s="207"/>
    </row>
    <row r="172" spans="1:6" s="176" customFormat="1" ht="18" customHeight="1">
      <c r="A172" s="205" t="s">
        <v>262</v>
      </c>
      <c r="B172" s="212">
        <f>7500*2</f>
        <v>15000</v>
      </c>
      <c r="C172" s="207"/>
      <c r="D172" s="207"/>
      <c r="E172" s="207"/>
      <c r="F172" s="207"/>
    </row>
    <row r="173" spans="1:6" s="176" customFormat="1" ht="18" customHeight="1">
      <c r="A173" s="205" t="s">
        <v>200</v>
      </c>
      <c r="B173" s="212">
        <v>12000</v>
      </c>
      <c r="C173" s="207"/>
      <c r="D173" s="207"/>
      <c r="E173" s="207"/>
      <c r="F173" s="207"/>
    </row>
    <row r="174" spans="1:6" s="176" customFormat="1" ht="19.5" customHeight="1">
      <c r="A174" s="205" t="s">
        <v>310</v>
      </c>
      <c r="B174" s="212">
        <v>0</v>
      </c>
      <c r="C174" s="207"/>
      <c r="D174" s="207"/>
      <c r="E174" s="207"/>
      <c r="F174" s="207"/>
    </row>
    <row r="175" spans="1:6" s="176" customFormat="1" ht="19.5" customHeight="1">
      <c r="A175" s="205" t="s">
        <v>119</v>
      </c>
      <c r="B175" s="212">
        <v>0</v>
      </c>
      <c r="C175" s="207"/>
      <c r="D175" s="207"/>
      <c r="E175" s="207"/>
      <c r="F175" s="207"/>
    </row>
    <row r="176" spans="1:6" s="176" customFormat="1" ht="19.5" customHeight="1">
      <c r="A176" s="205" t="s">
        <v>426</v>
      </c>
      <c r="B176" s="212"/>
      <c r="C176" s="207"/>
      <c r="D176" s="207"/>
      <c r="E176" s="207"/>
      <c r="F176" s="207"/>
    </row>
    <row r="177" spans="1:9" s="176" customFormat="1" ht="18.95" customHeight="1">
      <c r="A177" s="214" t="s">
        <v>105</v>
      </c>
      <c r="B177" s="212">
        <v>960</v>
      </c>
      <c r="C177" s="207"/>
      <c r="D177" s="207"/>
      <c r="E177" s="207"/>
      <c r="F177" s="207"/>
    </row>
    <row r="178" spans="1:9" ht="18.95" customHeight="1">
      <c r="B178" s="8"/>
      <c r="C178" s="8"/>
      <c r="D178" s="8"/>
      <c r="E178" s="8"/>
      <c r="F178" s="8"/>
      <c r="G178" s="8"/>
      <c r="H178" s="8"/>
    </row>
    <row r="179" spans="1:9" ht="18.95" customHeight="1">
      <c r="B179" s="8"/>
      <c r="C179" s="8"/>
      <c r="D179" s="8"/>
      <c r="E179" s="8"/>
      <c r="F179" s="8"/>
      <c r="G179" s="8"/>
      <c r="H179" s="8"/>
    </row>
    <row r="180" spans="1:9" ht="18.95" customHeight="1">
      <c r="B180" s="8"/>
      <c r="C180" s="8"/>
      <c r="D180" s="8"/>
      <c r="E180" s="8"/>
      <c r="F180" s="8"/>
      <c r="G180" s="8"/>
      <c r="H180" s="8"/>
    </row>
    <row r="181" spans="1:9" ht="18.95" customHeight="1">
      <c r="B181" s="8"/>
      <c r="C181" s="8"/>
      <c r="D181" s="8"/>
      <c r="E181" s="8"/>
      <c r="F181" s="8"/>
      <c r="G181" s="8"/>
      <c r="H181" s="8"/>
    </row>
    <row r="182" spans="1:9" ht="18.95" customHeight="1">
      <c r="B182" s="8"/>
      <c r="C182" s="8"/>
      <c r="D182" s="8"/>
      <c r="E182" s="8"/>
      <c r="F182" s="8"/>
      <c r="G182" s="8"/>
      <c r="H182" s="8"/>
    </row>
    <row r="183" spans="1:9" ht="18.95" customHeight="1">
      <c r="B183" s="8"/>
      <c r="C183" s="8"/>
      <c r="D183" s="8"/>
      <c r="E183" s="8"/>
      <c r="F183" s="8"/>
      <c r="G183" s="8"/>
      <c r="H183" s="8"/>
      <c r="I183" s="8"/>
    </row>
    <row r="184" spans="1:9" ht="18.95" customHeight="1">
      <c r="B184" s="8"/>
      <c r="C184" s="8"/>
      <c r="D184" s="8"/>
      <c r="E184" s="8"/>
      <c r="F184" s="8"/>
      <c r="G184" s="8"/>
      <c r="H184" s="8"/>
      <c r="I184" s="8"/>
    </row>
    <row r="185" spans="1:9" ht="18.95" customHeight="1">
      <c r="B185" s="8"/>
      <c r="D185" s="8"/>
      <c r="E185" s="8"/>
      <c r="F185" s="8"/>
      <c r="G185" s="8"/>
      <c r="H185" s="8"/>
      <c r="I185" s="8"/>
    </row>
    <row r="186" spans="1:9" ht="18.95" customHeight="1">
      <c r="B186" s="8"/>
      <c r="C186" s="8"/>
      <c r="G186" s="8"/>
      <c r="H186" s="8"/>
      <c r="I186" s="8"/>
    </row>
    <row r="187" spans="1:9" ht="18.95" customHeight="1">
      <c r="C187" s="8"/>
      <c r="D187" s="8"/>
      <c r="E187" s="8"/>
      <c r="F187" s="8"/>
      <c r="G187" s="8"/>
      <c r="H187" s="8"/>
      <c r="I187" s="8"/>
    </row>
    <row r="188" spans="1:9" ht="18.95" customHeight="1">
      <c r="D188" s="8"/>
    </row>
  </sheetData>
  <sheetProtection formatCells="0" formatColumns="0" formatRows="0"/>
  <mergeCells count="1">
    <mergeCell ref="A2:B2"/>
  </mergeCells>
  <phoneticPr fontId="0" type="noConversion"/>
  <printOptions horizontalCentered="1"/>
  <pageMargins left="0.7086613985497181" right="0.78740157480314954" top="0.66" bottom="0.8" header="0.5" footer="0.5"/>
  <pageSetup paperSize="9" scale="85" orientation="portrait" verticalDpi="0" r:id="rId1"/>
  <headerFooter alignWithMargins="0">
    <oddFooter>第 &amp;P 页，共 &amp;N 页</oddFooter>
  </headerFooter>
</worksheet>
</file>

<file path=xl/worksheets/sheet26.xml><?xml version="1.0" encoding="utf-8"?>
<worksheet xmlns="http://schemas.openxmlformats.org/spreadsheetml/2006/main" xmlns:r="http://schemas.openxmlformats.org/officeDocument/2006/relationships">
  <dimension ref="A1:H46"/>
  <sheetViews>
    <sheetView showGridLines="0" showZeros="0" workbookViewId="0">
      <selection activeCell="E10" sqref="E10"/>
    </sheetView>
  </sheetViews>
  <sheetFormatPr defaultColWidth="9.1640625" defaultRowHeight="11.25"/>
  <cols>
    <col min="1" max="1" width="17.83203125" customWidth="1"/>
    <col min="2" max="2" width="37" customWidth="1"/>
    <col min="3" max="3" width="20.83203125" customWidth="1"/>
    <col min="4" max="4" width="16.6640625" style="370" customWidth="1"/>
    <col min="5" max="5" width="57.83203125" style="370" customWidth="1"/>
    <col min="6" max="6" width="11.1640625" customWidth="1"/>
    <col min="7" max="7" width="11.33203125" customWidth="1"/>
    <col min="8" max="8" width="12" customWidth="1"/>
  </cols>
  <sheetData>
    <row r="1" spans="1:8" ht="20.100000000000001" customHeight="1">
      <c r="A1" s="124" t="s">
        <v>24</v>
      </c>
      <c r="B1" s="118"/>
      <c r="C1" s="118"/>
      <c r="D1" s="367"/>
      <c r="E1" s="367"/>
      <c r="F1" s="118"/>
      <c r="G1" s="118"/>
      <c r="H1" s="118"/>
    </row>
    <row r="2" spans="1:8" ht="20.100000000000001" customHeight="1">
      <c r="A2" s="119" t="s">
        <v>428</v>
      </c>
      <c r="B2" s="119"/>
      <c r="C2" s="119"/>
      <c r="D2" s="368"/>
      <c r="E2" s="368"/>
      <c r="F2" s="119"/>
      <c r="G2" s="118"/>
      <c r="H2" s="118"/>
    </row>
    <row r="3" spans="1:8" ht="20.100000000000001" customHeight="1">
      <c r="A3" s="464" t="s">
        <v>462</v>
      </c>
      <c r="B3" s="465"/>
      <c r="C3" s="465"/>
      <c r="D3" s="465"/>
      <c r="E3" s="3"/>
      <c r="G3" s="120" t="s">
        <v>246</v>
      </c>
      <c r="H3" s="121"/>
    </row>
    <row r="4" spans="1:8" ht="20.100000000000001" customHeight="1">
      <c r="A4" s="429" t="s">
        <v>156</v>
      </c>
      <c r="B4" s="429" t="s">
        <v>425</v>
      </c>
      <c r="C4" s="429" t="s">
        <v>40</v>
      </c>
      <c r="D4" s="467" t="s">
        <v>307</v>
      </c>
      <c r="E4" s="466" t="s">
        <v>443</v>
      </c>
      <c r="F4" s="438" t="s">
        <v>384</v>
      </c>
      <c r="G4" s="463" t="s">
        <v>35</v>
      </c>
      <c r="H4" s="122"/>
    </row>
    <row r="5" spans="1:8" ht="20.100000000000001" customHeight="1">
      <c r="A5" s="394"/>
      <c r="B5" s="394"/>
      <c r="C5" s="394"/>
      <c r="D5" s="466"/>
      <c r="E5" s="466"/>
      <c r="F5" s="438"/>
      <c r="G5" s="463"/>
      <c r="H5" s="122"/>
    </row>
    <row r="6" spans="1:8" ht="20.25" customHeight="1">
      <c r="A6" s="434"/>
      <c r="B6" s="394"/>
      <c r="C6" s="394"/>
      <c r="D6" s="466"/>
      <c r="E6" s="466"/>
      <c r="F6" s="438"/>
      <c r="G6" s="463"/>
      <c r="H6" s="122"/>
    </row>
    <row r="7" spans="1:8" s="176" customFormat="1" ht="30" customHeight="1">
      <c r="A7" s="179"/>
      <c r="B7" s="279" t="s">
        <v>104</v>
      </c>
      <c r="C7" s="278"/>
      <c r="D7" s="171"/>
      <c r="E7" s="171" t="s">
        <v>458</v>
      </c>
      <c r="F7" s="217">
        <f>G7</f>
        <v>13334.5</v>
      </c>
      <c r="G7" s="217">
        <v>13334.5</v>
      </c>
      <c r="H7" s="218"/>
    </row>
    <row r="8" spans="1:8" ht="22.5" customHeight="1">
      <c r="A8" s="303" t="s">
        <v>1895</v>
      </c>
      <c r="B8" s="296" t="s">
        <v>1898</v>
      </c>
      <c r="C8" s="278"/>
      <c r="D8" s="171"/>
      <c r="E8" s="171" t="s">
        <v>458</v>
      </c>
      <c r="F8" s="217">
        <f t="shared" ref="F8:F46" si="0">G8</f>
        <v>2038.43</v>
      </c>
      <c r="G8" s="217">
        <v>2038.43</v>
      </c>
      <c r="H8" s="123"/>
    </row>
    <row r="9" spans="1:8" ht="22.5" customHeight="1">
      <c r="A9" s="303" t="s">
        <v>1896</v>
      </c>
      <c r="B9" s="296" t="s">
        <v>483</v>
      </c>
      <c r="C9" s="278"/>
      <c r="D9" s="171"/>
      <c r="E9" s="171" t="s">
        <v>458</v>
      </c>
      <c r="F9" s="217">
        <f t="shared" si="0"/>
        <v>305.5</v>
      </c>
      <c r="G9" s="217">
        <v>305.5</v>
      </c>
      <c r="H9" s="121"/>
    </row>
    <row r="10" spans="1:8" ht="43.5" customHeight="1">
      <c r="A10" s="294">
        <v>2010302</v>
      </c>
      <c r="B10" s="189" t="s">
        <v>468</v>
      </c>
      <c r="C10" s="278" t="s">
        <v>447</v>
      </c>
      <c r="D10" s="171" t="s">
        <v>1906</v>
      </c>
      <c r="E10" s="171" t="s">
        <v>1903</v>
      </c>
      <c r="F10" s="217">
        <f t="shared" si="0"/>
        <v>305.5</v>
      </c>
      <c r="G10" s="217">
        <v>305.5</v>
      </c>
      <c r="H10" s="121"/>
    </row>
    <row r="11" spans="1:8" ht="22.5" customHeight="1">
      <c r="A11" s="295">
        <v>20106</v>
      </c>
      <c r="B11" s="296" t="str">
        <f>VLOOKUP(A11,Sheet1!A2:B1831,2,0)</f>
        <v>财政事务</v>
      </c>
      <c r="C11" s="278"/>
      <c r="D11" s="171"/>
      <c r="E11" s="171"/>
      <c r="F11" s="217">
        <f t="shared" si="0"/>
        <v>670</v>
      </c>
      <c r="G11" s="217">
        <v>670</v>
      </c>
      <c r="H11" s="121"/>
    </row>
    <row r="12" spans="1:8" ht="22.5" customHeight="1">
      <c r="A12" s="294">
        <v>2010608</v>
      </c>
      <c r="B12" s="189" t="str">
        <f>VLOOKUP(A12,Sheet1!A4:B1833,2,0)</f>
        <v>财政委托业务支出</v>
      </c>
      <c r="C12" s="278" t="s">
        <v>447</v>
      </c>
      <c r="D12" s="171" t="s">
        <v>279</v>
      </c>
      <c r="E12" s="171" t="s">
        <v>1904</v>
      </c>
      <c r="F12" s="217">
        <f t="shared" si="0"/>
        <v>300</v>
      </c>
      <c r="G12" s="217">
        <v>300</v>
      </c>
      <c r="H12" s="121"/>
    </row>
    <row r="13" spans="1:8" ht="26.25" customHeight="1">
      <c r="A13" s="294">
        <v>2010699</v>
      </c>
      <c r="B13" s="189" t="str">
        <f>VLOOKUP(A13,Sheet1!A5:B1834,2,0)</f>
        <v>其他财政事务支出</v>
      </c>
      <c r="C13" s="278" t="s">
        <v>447</v>
      </c>
      <c r="D13" s="171" t="s">
        <v>1906</v>
      </c>
      <c r="E13" s="171" t="s">
        <v>1905</v>
      </c>
      <c r="F13" s="217">
        <f t="shared" si="0"/>
        <v>370</v>
      </c>
      <c r="G13" s="217">
        <v>370</v>
      </c>
      <c r="H13" s="121"/>
    </row>
    <row r="14" spans="1:8" ht="22.5" customHeight="1">
      <c r="A14" s="295">
        <v>20111</v>
      </c>
      <c r="B14" s="296" t="str">
        <f>VLOOKUP(A14,Sheet1!A6:B1835,2,0)</f>
        <v>纪检监察事务</v>
      </c>
      <c r="C14" s="278"/>
      <c r="D14" s="171"/>
      <c r="E14" s="171"/>
      <c r="F14" s="217">
        <f t="shared" si="0"/>
        <v>24</v>
      </c>
      <c r="G14" s="217">
        <v>24</v>
      </c>
      <c r="H14" s="121"/>
    </row>
    <row r="15" spans="1:8" ht="22.5" customHeight="1">
      <c r="A15" s="294">
        <v>2011102</v>
      </c>
      <c r="B15" s="189" t="str">
        <f>VLOOKUP(A15,Sheet1!A8:B1837,2,0)</f>
        <v>一般行政管理事务</v>
      </c>
      <c r="C15" s="278" t="s">
        <v>447</v>
      </c>
      <c r="D15" s="171" t="s">
        <v>1906</v>
      </c>
      <c r="E15" s="171" t="s">
        <v>1907</v>
      </c>
      <c r="F15" s="217">
        <f t="shared" si="0"/>
        <v>24</v>
      </c>
      <c r="G15" s="217">
        <v>24</v>
      </c>
      <c r="H15" s="121"/>
    </row>
    <row r="16" spans="1:8" ht="22.5" customHeight="1">
      <c r="A16" s="295">
        <v>20113</v>
      </c>
      <c r="B16" s="296" t="str">
        <f>VLOOKUP(A16,Sheet1!A9:B1838,2,0)</f>
        <v>商贸事务</v>
      </c>
      <c r="C16" s="278"/>
      <c r="D16" s="171"/>
      <c r="E16" s="171"/>
      <c r="F16" s="217">
        <f t="shared" si="0"/>
        <v>450</v>
      </c>
      <c r="G16" s="217">
        <v>450</v>
      </c>
      <c r="H16" s="121"/>
    </row>
    <row r="17" spans="1:8" ht="40.5" customHeight="1">
      <c r="A17" s="294">
        <v>2011308</v>
      </c>
      <c r="B17" s="189" t="str">
        <f>VLOOKUP(A17,Sheet1!A11:B1840,2,0)</f>
        <v>招商引资</v>
      </c>
      <c r="C17" s="278" t="s">
        <v>447</v>
      </c>
      <c r="D17" s="171" t="s">
        <v>1906</v>
      </c>
      <c r="E17" s="171" t="s">
        <v>1908</v>
      </c>
      <c r="F17" s="217">
        <f t="shared" si="0"/>
        <v>450</v>
      </c>
      <c r="G17" s="217">
        <v>450</v>
      </c>
      <c r="H17" s="121"/>
    </row>
    <row r="18" spans="1:8" ht="22.5" customHeight="1">
      <c r="A18" s="295">
        <v>20132</v>
      </c>
      <c r="B18" s="296" t="str">
        <f>VLOOKUP(A18,Sheet1!A15:B1844,2,0)</f>
        <v>组织事务</v>
      </c>
      <c r="C18" s="278"/>
      <c r="D18" s="171"/>
      <c r="E18" s="171"/>
      <c r="F18" s="217">
        <f t="shared" si="0"/>
        <v>258.93</v>
      </c>
      <c r="G18" s="217">
        <v>258.93</v>
      </c>
      <c r="H18" s="121"/>
    </row>
    <row r="19" spans="1:8" ht="22.5" customHeight="1">
      <c r="A19" s="294">
        <v>2013299</v>
      </c>
      <c r="B19" s="189" t="str">
        <f>VLOOKUP(A19,Sheet1!A17:B1846,2,0)</f>
        <v>其他组织事务支出</v>
      </c>
      <c r="C19" s="278" t="s">
        <v>447</v>
      </c>
      <c r="D19" s="171" t="s">
        <v>1906</v>
      </c>
      <c r="E19" s="171" t="s">
        <v>1909</v>
      </c>
      <c r="F19" s="217">
        <f t="shared" si="0"/>
        <v>258.93</v>
      </c>
      <c r="G19" s="217">
        <v>258.93</v>
      </c>
      <c r="H19" s="121"/>
    </row>
    <row r="20" spans="1:8" ht="22.5" customHeight="1">
      <c r="A20" s="295">
        <v>20133</v>
      </c>
      <c r="B20" s="296" t="str">
        <f>VLOOKUP(A20,Sheet1!A18:B1847,2,0)</f>
        <v>宣传事务</v>
      </c>
      <c r="C20" s="278"/>
      <c r="D20" s="171"/>
      <c r="E20" s="171"/>
      <c r="F20" s="217">
        <f t="shared" si="0"/>
        <v>330</v>
      </c>
      <c r="G20" s="217">
        <v>330</v>
      </c>
      <c r="H20" s="121"/>
    </row>
    <row r="21" spans="1:8" ht="22.5" customHeight="1">
      <c r="A21" s="294">
        <v>2013399</v>
      </c>
      <c r="B21" s="189" t="str">
        <f>VLOOKUP(A21,Sheet1!A20:B1849,2,0)</f>
        <v>其他宣传事务支出</v>
      </c>
      <c r="C21" s="278" t="s">
        <v>447</v>
      </c>
      <c r="D21" s="171" t="s">
        <v>1906</v>
      </c>
      <c r="E21" s="171" t="s">
        <v>1910</v>
      </c>
      <c r="F21" s="217">
        <f t="shared" si="0"/>
        <v>330</v>
      </c>
      <c r="G21" s="217">
        <v>330</v>
      </c>
      <c r="H21" s="121"/>
    </row>
    <row r="22" spans="1:8" ht="22.5" customHeight="1">
      <c r="A22" s="295">
        <v>204</v>
      </c>
      <c r="B22" s="296" t="str">
        <f>VLOOKUP(A22,Sheet1!A21:B1850,2,0)</f>
        <v>公共安全支出</v>
      </c>
      <c r="C22" s="278"/>
      <c r="D22" s="171"/>
      <c r="E22" s="171"/>
      <c r="F22" s="217">
        <f t="shared" si="0"/>
        <v>600</v>
      </c>
      <c r="G22" s="217">
        <v>600</v>
      </c>
      <c r="H22" s="121"/>
    </row>
    <row r="23" spans="1:8" ht="22.5" customHeight="1">
      <c r="A23" s="295">
        <v>20402</v>
      </c>
      <c r="B23" s="296" t="str">
        <f>VLOOKUP(A23,Sheet1!A22:B1851,2,0)</f>
        <v>公安</v>
      </c>
      <c r="C23" s="278"/>
      <c r="D23" s="171"/>
      <c r="E23" s="171"/>
      <c r="F23" s="217">
        <f t="shared" si="0"/>
        <v>600</v>
      </c>
      <c r="G23" s="217">
        <v>600</v>
      </c>
      <c r="H23" s="121"/>
    </row>
    <row r="24" spans="1:8" ht="22.5" customHeight="1">
      <c r="A24" s="294">
        <v>2040220</v>
      </c>
      <c r="B24" s="189" t="str">
        <f>VLOOKUP(A24,Sheet1!A24:B1853,2,0)</f>
        <v>执法办案</v>
      </c>
      <c r="C24" s="278" t="s">
        <v>447</v>
      </c>
      <c r="D24" s="171" t="s">
        <v>1906</v>
      </c>
      <c r="E24" s="171" t="s">
        <v>1911</v>
      </c>
      <c r="F24" s="217">
        <f t="shared" si="0"/>
        <v>300</v>
      </c>
      <c r="G24" s="217">
        <v>300</v>
      </c>
      <c r="H24" s="121"/>
    </row>
    <row r="25" spans="1:8" ht="22.5" customHeight="1">
      <c r="A25" s="294">
        <v>2040299</v>
      </c>
      <c r="B25" s="189" t="str">
        <f>VLOOKUP(A25,Sheet1!A25:B1854,2,0)</f>
        <v>其他公安支出</v>
      </c>
      <c r="C25" s="278" t="s">
        <v>447</v>
      </c>
      <c r="D25" s="171" t="s">
        <v>1906</v>
      </c>
      <c r="E25" s="171" t="s">
        <v>1912</v>
      </c>
      <c r="F25" s="217">
        <f t="shared" si="0"/>
        <v>300</v>
      </c>
      <c r="G25" s="217">
        <v>300</v>
      </c>
      <c r="H25" s="121"/>
    </row>
    <row r="26" spans="1:8" ht="22.5" customHeight="1">
      <c r="A26" s="295">
        <v>206</v>
      </c>
      <c r="B26" s="296" t="str">
        <f>VLOOKUP(A26,Sheet1!A26:B1855,2,0)</f>
        <v>科学技术支出</v>
      </c>
      <c r="C26" s="278"/>
      <c r="D26" s="171"/>
      <c r="E26" s="171"/>
      <c r="F26" s="217">
        <f t="shared" si="0"/>
        <v>863.17</v>
      </c>
      <c r="G26" s="217">
        <v>863.17</v>
      </c>
      <c r="H26" s="121"/>
    </row>
    <row r="27" spans="1:8" ht="22.5" customHeight="1">
      <c r="A27" s="295">
        <v>20601</v>
      </c>
      <c r="B27" s="296" t="str">
        <f>VLOOKUP(A27,Sheet1!A27:B1856,2,0)</f>
        <v>科学技术管理事务</v>
      </c>
      <c r="C27" s="278"/>
      <c r="D27" s="171"/>
      <c r="E27" s="171"/>
      <c r="F27" s="217">
        <f t="shared" si="0"/>
        <v>863.17</v>
      </c>
      <c r="G27" s="217">
        <v>863.17</v>
      </c>
      <c r="H27" s="121"/>
    </row>
    <row r="28" spans="1:8" ht="34.5" customHeight="1">
      <c r="A28" s="294">
        <v>2060199</v>
      </c>
      <c r="B28" s="189" t="str">
        <f>VLOOKUP(A28,Sheet1!A29:B1858,2,0)</f>
        <v>其他科学技术管理事务支出</v>
      </c>
      <c r="C28" s="278" t="s">
        <v>447</v>
      </c>
      <c r="D28" s="171" t="s">
        <v>1906</v>
      </c>
      <c r="E28" s="171" t="s">
        <v>1913</v>
      </c>
      <c r="F28" s="217">
        <f t="shared" si="0"/>
        <v>863.17</v>
      </c>
      <c r="G28" s="217">
        <v>863.17</v>
      </c>
      <c r="H28" s="121"/>
    </row>
    <row r="29" spans="1:8" ht="22.5" customHeight="1">
      <c r="A29" s="295">
        <v>208</v>
      </c>
      <c r="B29" s="296" t="str">
        <f>VLOOKUP(A29,Sheet1!A20:B1849,2,0)</f>
        <v>社会保障和就业支出</v>
      </c>
      <c r="C29" s="278"/>
      <c r="D29" s="171"/>
      <c r="E29" s="171"/>
      <c r="F29" s="217">
        <f t="shared" si="0"/>
        <v>70</v>
      </c>
      <c r="G29" s="217">
        <v>70</v>
      </c>
      <c r="H29" s="121"/>
    </row>
    <row r="30" spans="1:8" ht="22.5" customHeight="1">
      <c r="A30" s="295">
        <v>20801</v>
      </c>
      <c r="B30" s="296" t="str">
        <f>VLOOKUP(A30,Sheet1!A21:B1850,2,0)</f>
        <v>人力资源和社会保障管理事务</v>
      </c>
      <c r="C30" s="278"/>
      <c r="D30" s="171"/>
      <c r="E30" s="171"/>
      <c r="F30" s="217">
        <f t="shared" si="0"/>
        <v>70</v>
      </c>
      <c r="G30" s="217">
        <v>70</v>
      </c>
      <c r="H30" s="121"/>
    </row>
    <row r="31" spans="1:8" ht="22.5" customHeight="1">
      <c r="A31" s="294">
        <v>2080106</v>
      </c>
      <c r="B31" s="189" t="str">
        <f>VLOOKUP(A31,Sheet1!A22:B1851,2,0)</f>
        <v>就业管理事务</v>
      </c>
      <c r="C31" s="278" t="s">
        <v>447</v>
      </c>
      <c r="D31" s="171" t="s">
        <v>1906</v>
      </c>
      <c r="E31" s="171" t="s">
        <v>1914</v>
      </c>
      <c r="F31" s="217">
        <f t="shared" si="0"/>
        <v>70</v>
      </c>
      <c r="G31" s="217">
        <v>70</v>
      </c>
      <c r="H31" s="121"/>
    </row>
    <row r="32" spans="1:8" ht="22.5" customHeight="1">
      <c r="A32" s="295">
        <v>212</v>
      </c>
      <c r="B32" s="296" t="str">
        <f>VLOOKUP(A32,Sheet1!A24:B1853,2,0)</f>
        <v>城乡社区支出</v>
      </c>
      <c r="C32" s="278"/>
      <c r="D32" s="171"/>
      <c r="E32" s="171"/>
      <c r="F32" s="217">
        <f t="shared" si="0"/>
        <v>7658.1</v>
      </c>
      <c r="G32" s="217">
        <v>7658.1</v>
      </c>
    </row>
    <row r="33" spans="1:7" ht="22.5" customHeight="1">
      <c r="A33" s="295">
        <v>21201</v>
      </c>
      <c r="B33" s="296" t="str">
        <f>VLOOKUP(A33,Sheet1!A25:B1854,2,0)</f>
        <v>城乡社区管理事务</v>
      </c>
      <c r="C33" s="278"/>
      <c r="D33" s="171"/>
      <c r="E33" s="171"/>
      <c r="F33" s="217">
        <f t="shared" si="0"/>
        <v>602</v>
      </c>
      <c r="G33" s="217">
        <v>602</v>
      </c>
    </row>
    <row r="34" spans="1:7" ht="22.5" customHeight="1">
      <c r="A34" s="321">
        <v>2120102</v>
      </c>
      <c r="B34" s="286" t="str">
        <f>VLOOKUP(A34,Sheet1!A27:B1856,2,0)</f>
        <v>一般行政管理事务</v>
      </c>
      <c r="C34" s="278" t="s">
        <v>447</v>
      </c>
      <c r="D34" s="171" t="s">
        <v>1906</v>
      </c>
      <c r="E34" s="171" t="s">
        <v>1919</v>
      </c>
      <c r="F34" s="217">
        <f t="shared" si="0"/>
        <v>118</v>
      </c>
      <c r="G34" s="217">
        <v>118</v>
      </c>
    </row>
    <row r="35" spans="1:7" ht="22.5" customHeight="1">
      <c r="A35" s="321">
        <v>2120104</v>
      </c>
      <c r="B35" s="286" t="str">
        <f>VLOOKUP(A35,Sheet1!A28:B1857,2,0)</f>
        <v>城管执法</v>
      </c>
      <c r="C35" s="278" t="s">
        <v>447</v>
      </c>
      <c r="D35" s="171" t="s">
        <v>1906</v>
      </c>
      <c r="E35" s="171" t="s">
        <v>1915</v>
      </c>
      <c r="F35" s="217">
        <f t="shared" si="0"/>
        <v>84</v>
      </c>
      <c r="G35" s="217">
        <v>84</v>
      </c>
    </row>
    <row r="36" spans="1:7" ht="22.5" customHeight="1">
      <c r="A36" s="321">
        <v>2120199</v>
      </c>
      <c r="B36" s="286" t="str">
        <f>VLOOKUP(A36,Sheet1!A29:B1858,2,0)</f>
        <v>其他城乡社区管理事务支出</v>
      </c>
      <c r="C36" s="278" t="s">
        <v>447</v>
      </c>
      <c r="D36" s="171" t="s">
        <v>1906</v>
      </c>
      <c r="E36" s="171" t="s">
        <v>1917</v>
      </c>
      <c r="F36" s="217">
        <f t="shared" si="0"/>
        <v>400</v>
      </c>
      <c r="G36" s="217">
        <v>400</v>
      </c>
    </row>
    <row r="37" spans="1:7" ht="22.5" customHeight="1">
      <c r="A37" s="322">
        <v>21205</v>
      </c>
      <c r="B37" s="309" t="str">
        <f>VLOOKUP(A37,Sheet1!A30:B1859,2,0)</f>
        <v>城乡社区环境卫生</v>
      </c>
      <c r="C37" s="278"/>
      <c r="D37" s="369"/>
      <c r="E37" s="171"/>
      <c r="F37" s="217">
        <f t="shared" si="0"/>
        <v>659.1</v>
      </c>
      <c r="G37" s="217">
        <v>659.1</v>
      </c>
    </row>
    <row r="38" spans="1:7" ht="22.5" customHeight="1">
      <c r="A38" s="321">
        <v>2120501</v>
      </c>
      <c r="B38" s="286" t="str">
        <f>VLOOKUP(A38,Sheet1!A31:B1860,2,0)</f>
        <v>城乡社区环境卫生</v>
      </c>
      <c r="C38" s="278" t="s">
        <v>447</v>
      </c>
      <c r="D38" s="171" t="s">
        <v>1906</v>
      </c>
      <c r="E38" s="171" t="s">
        <v>1916</v>
      </c>
      <c r="F38" s="217">
        <f t="shared" si="0"/>
        <v>659.1</v>
      </c>
      <c r="G38" s="217">
        <v>659.1</v>
      </c>
    </row>
    <row r="39" spans="1:7" ht="22.5" customHeight="1">
      <c r="A39" s="322">
        <v>21299</v>
      </c>
      <c r="B39" s="309" t="str">
        <f>VLOOKUP(A39,Sheet1!A32:B1861,2,0)</f>
        <v>其他城乡社区支出</v>
      </c>
      <c r="C39" s="278"/>
      <c r="D39" s="369"/>
      <c r="E39" s="171"/>
      <c r="F39" s="217">
        <f t="shared" si="0"/>
        <v>6397</v>
      </c>
      <c r="G39" s="217">
        <v>6397</v>
      </c>
    </row>
    <row r="40" spans="1:7" ht="22.5" customHeight="1">
      <c r="A40" s="321">
        <v>2129999</v>
      </c>
      <c r="B40" s="286" t="str">
        <f>VLOOKUP(A40,Sheet1!A26:B1855,2,0)</f>
        <v>其他城乡社区支出</v>
      </c>
      <c r="C40" s="278" t="s">
        <v>447</v>
      </c>
      <c r="D40" s="171" t="s">
        <v>1906</v>
      </c>
      <c r="E40" s="171" t="s">
        <v>1918</v>
      </c>
      <c r="F40" s="217">
        <f t="shared" si="0"/>
        <v>6397</v>
      </c>
      <c r="G40" s="217">
        <v>6397</v>
      </c>
    </row>
    <row r="41" spans="1:7" ht="22.5" customHeight="1">
      <c r="A41" s="322">
        <v>220</v>
      </c>
      <c r="B41" s="309" t="str">
        <f>VLOOKUP(A41,Sheet1!A27:B1856,2,0)</f>
        <v>自然资源海洋气象等支出</v>
      </c>
      <c r="C41" s="278"/>
      <c r="D41" s="369"/>
      <c r="E41" s="171"/>
      <c r="F41" s="217">
        <f t="shared" si="0"/>
        <v>2000</v>
      </c>
      <c r="G41" s="217">
        <v>2000</v>
      </c>
    </row>
    <row r="42" spans="1:7" ht="22.5" customHeight="1">
      <c r="A42" s="322">
        <v>22001</v>
      </c>
      <c r="B42" s="309" t="str">
        <f>VLOOKUP(A42,Sheet1!A28:B1857,2,0)</f>
        <v>自然资源事务</v>
      </c>
      <c r="C42" s="278"/>
      <c r="D42" s="369"/>
      <c r="E42" s="171"/>
      <c r="F42" s="217">
        <f t="shared" si="0"/>
        <v>2000</v>
      </c>
      <c r="G42" s="217">
        <v>2000</v>
      </c>
    </row>
    <row r="43" spans="1:7" ht="22.5" customHeight="1">
      <c r="A43" s="321">
        <v>2200150</v>
      </c>
      <c r="B43" s="286" t="str">
        <f>VLOOKUP(A43,Sheet1!A30:B1859,2,0)</f>
        <v>事业运行</v>
      </c>
      <c r="C43" s="278" t="s">
        <v>447</v>
      </c>
      <c r="D43" s="171" t="s">
        <v>1906</v>
      </c>
      <c r="E43" s="171" t="s">
        <v>1921</v>
      </c>
      <c r="F43" s="217">
        <f t="shared" si="0"/>
        <v>2000</v>
      </c>
      <c r="G43" s="217">
        <v>2000</v>
      </c>
    </row>
    <row r="44" spans="1:7" ht="22.5" customHeight="1">
      <c r="A44" s="322">
        <v>224</v>
      </c>
      <c r="B44" s="309" t="str">
        <f>VLOOKUP(A44,Sheet1!A33:B1862,2,0)</f>
        <v>灾害防治及应急管理支出</v>
      </c>
      <c r="C44" s="278"/>
      <c r="D44" s="369"/>
      <c r="E44" s="171"/>
      <c r="F44" s="217">
        <f t="shared" si="0"/>
        <v>104.8</v>
      </c>
      <c r="G44" s="217">
        <v>104.8</v>
      </c>
    </row>
    <row r="45" spans="1:7" ht="22.5" customHeight="1">
      <c r="A45" s="322">
        <v>22401</v>
      </c>
      <c r="B45" s="309" t="str">
        <f>VLOOKUP(A45,Sheet1!A34:B1863,2,0)</f>
        <v>应急管理事务</v>
      </c>
      <c r="C45" s="278"/>
      <c r="D45" s="369"/>
      <c r="E45" s="171"/>
      <c r="F45" s="217">
        <f t="shared" si="0"/>
        <v>104.8</v>
      </c>
      <c r="G45" s="217">
        <v>104.8</v>
      </c>
    </row>
    <row r="46" spans="1:7" ht="22.5" customHeight="1">
      <c r="A46" s="321">
        <v>2240106</v>
      </c>
      <c r="B46" s="286" t="str">
        <f>VLOOKUP(A46,Sheet1!A33:B1862,2,0)</f>
        <v>安全监管</v>
      </c>
      <c r="C46" s="278" t="s">
        <v>447</v>
      </c>
      <c r="D46" s="171" t="s">
        <v>1906</v>
      </c>
      <c r="E46" s="171" t="s">
        <v>1920</v>
      </c>
      <c r="F46" s="217">
        <f t="shared" si="0"/>
        <v>104.8</v>
      </c>
      <c r="G46" s="217">
        <v>104.8</v>
      </c>
    </row>
  </sheetData>
  <sheetProtection formatCells="0" formatColumns="0" formatRows="0"/>
  <mergeCells count="8">
    <mergeCell ref="G4:G6"/>
    <mergeCell ref="A4:A6"/>
    <mergeCell ref="A3:D3"/>
    <mergeCell ref="F4:F6"/>
    <mergeCell ref="E4:E6"/>
    <mergeCell ref="B4:B6"/>
    <mergeCell ref="D4:D6"/>
    <mergeCell ref="C4:C6"/>
  </mergeCells>
  <phoneticPr fontId="0" type="noConversion"/>
  <printOptions horizontalCentered="1"/>
  <pageMargins left="0.39370078740157477" right="0.39370078740157477" top="0.59055118110236215" bottom="0.47244096365500621" header="0.39370078740157477" footer="0.43307087552829049"/>
  <pageSetup paperSize="9" scale="90" orientation="landscape" verticalDpi="0" r:id="rId1"/>
  <headerFooter alignWithMargins="0">
    <oddFooter>第 &amp;P 页，共 &amp;N 页</oddFooter>
  </headerFooter>
</worksheet>
</file>

<file path=xl/worksheets/sheet27.xml><?xml version="1.0" encoding="utf-8"?>
<worksheet xmlns="http://schemas.openxmlformats.org/spreadsheetml/2006/main" xmlns:r="http://schemas.openxmlformats.org/officeDocument/2006/relationships">
  <dimension ref="A1:IA31"/>
  <sheetViews>
    <sheetView showGridLines="0" showZeros="0" topLeftCell="A19" workbookViewId="0">
      <selection activeCell="C14" sqref="C14"/>
    </sheetView>
  </sheetViews>
  <sheetFormatPr defaultColWidth="9.1640625" defaultRowHeight="11.25"/>
  <cols>
    <col min="1" max="1" width="11.33203125" customWidth="1"/>
    <col min="2" max="2" width="12.1640625" customWidth="1"/>
    <col min="3" max="3" width="26.1640625" customWidth="1"/>
    <col min="4" max="4" width="9.6640625" customWidth="1"/>
    <col min="5" max="5" width="11" style="382" customWidth="1"/>
    <col min="6" max="6" width="6.1640625" style="382" customWidth="1"/>
    <col min="7" max="7" width="15" customWidth="1"/>
    <col min="8" max="8" width="10.1640625" customWidth="1"/>
    <col min="9" max="9" width="10.33203125" customWidth="1"/>
    <col min="10" max="10" width="12.6640625" customWidth="1"/>
    <col min="11" max="12" width="9.1640625" customWidth="1"/>
    <col min="13" max="13" width="10.1640625" customWidth="1"/>
    <col min="14" max="14" width="10" customWidth="1"/>
  </cols>
  <sheetData>
    <row r="1" spans="1:235" ht="20.100000000000001" customHeight="1">
      <c r="A1" s="130" t="s">
        <v>147</v>
      </c>
      <c r="B1" s="125"/>
      <c r="C1" s="125"/>
      <c r="D1" s="125"/>
      <c r="E1" s="125"/>
      <c r="F1" s="125"/>
      <c r="G1" s="125"/>
      <c r="H1" s="125"/>
      <c r="I1" s="125"/>
      <c r="J1" s="125"/>
      <c r="K1" s="125"/>
      <c r="L1" s="125"/>
      <c r="M1" s="125"/>
      <c r="N1" s="125"/>
      <c r="O1" s="125"/>
      <c r="P1" s="125"/>
      <c r="Q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row>
    <row r="2" spans="1:235" ht="20.100000000000001" customHeight="1">
      <c r="A2" s="126" t="s">
        <v>250</v>
      </c>
      <c r="B2" s="126"/>
      <c r="C2" s="126"/>
      <c r="D2" s="126"/>
      <c r="E2" s="377"/>
      <c r="F2" s="377"/>
      <c r="G2" s="126"/>
      <c r="H2" s="126"/>
      <c r="I2" s="126"/>
      <c r="J2" s="126"/>
      <c r="K2" s="126"/>
      <c r="L2" s="126"/>
      <c r="M2" s="126"/>
      <c r="N2" s="126"/>
      <c r="O2" s="126"/>
      <c r="P2" s="126"/>
      <c r="Q2" s="126"/>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row>
    <row r="3" spans="1:235" s="176" customFormat="1" ht="20.100000000000001" customHeight="1">
      <c r="A3" s="468" t="s">
        <v>462</v>
      </c>
      <c r="B3" s="469"/>
      <c r="C3" s="469"/>
      <c r="D3" s="469"/>
      <c r="E3" s="469"/>
      <c r="F3" s="469"/>
      <c r="G3" s="127"/>
      <c r="H3" s="127"/>
      <c r="I3" s="127"/>
      <c r="J3" s="127"/>
      <c r="K3" s="128"/>
      <c r="L3" s="128"/>
      <c r="M3" s="127"/>
      <c r="N3" s="127"/>
      <c r="O3" s="128"/>
      <c r="P3" s="128"/>
      <c r="Q3" s="127" t="s">
        <v>246</v>
      </c>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row>
    <row r="4" spans="1:235" ht="24.75" customHeight="1">
      <c r="A4" s="470" t="s">
        <v>285</v>
      </c>
      <c r="B4" s="472" t="s">
        <v>92</v>
      </c>
      <c r="C4" s="472" t="s">
        <v>85</v>
      </c>
      <c r="D4" s="472" t="s">
        <v>352</v>
      </c>
      <c r="E4" s="467" t="s">
        <v>451</v>
      </c>
      <c r="F4" s="467" t="s">
        <v>127</v>
      </c>
      <c r="G4" s="416" t="s">
        <v>104</v>
      </c>
      <c r="H4" s="402" t="s">
        <v>178</v>
      </c>
      <c r="I4" s="402"/>
      <c r="J4" s="402"/>
      <c r="K4" s="402"/>
      <c r="L4" s="402"/>
      <c r="M4" s="415" t="s">
        <v>151</v>
      </c>
      <c r="N4" s="402" t="s">
        <v>130</v>
      </c>
      <c r="O4" s="474" t="s">
        <v>49</v>
      </c>
      <c r="P4" s="402" t="s">
        <v>107</v>
      </c>
      <c r="Q4" s="402" t="s">
        <v>339</v>
      </c>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row>
    <row r="5" spans="1:235" ht="42" customHeight="1">
      <c r="A5" s="471"/>
      <c r="B5" s="473"/>
      <c r="C5" s="473"/>
      <c r="D5" s="473"/>
      <c r="E5" s="466"/>
      <c r="F5" s="466"/>
      <c r="G5" s="403"/>
      <c r="H5" s="33" t="s">
        <v>257</v>
      </c>
      <c r="I5" s="33" t="s">
        <v>16</v>
      </c>
      <c r="J5" s="34" t="s">
        <v>129</v>
      </c>
      <c r="K5" s="34" t="s">
        <v>6</v>
      </c>
      <c r="L5" s="35" t="s">
        <v>327</v>
      </c>
      <c r="M5" s="416"/>
      <c r="N5" s="402"/>
      <c r="O5" s="474"/>
      <c r="P5" s="402"/>
      <c r="Q5" s="402"/>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row>
    <row r="6" spans="1:235" s="176" customFormat="1" ht="24.95" customHeight="1">
      <c r="A6" s="219"/>
      <c r="B6" s="187"/>
      <c r="C6" s="220"/>
      <c r="D6" s="221"/>
      <c r="E6" s="378"/>
      <c r="F6" s="383"/>
      <c r="G6" s="173">
        <f>SUM(G7:G31)</f>
        <v>2250.75</v>
      </c>
      <c r="H6" s="173">
        <f t="shared" ref="H6:I6" si="0">SUM(H7:H31)</f>
        <v>2250.75</v>
      </c>
      <c r="I6" s="173">
        <f t="shared" si="0"/>
        <v>2250.75</v>
      </c>
      <c r="J6" s="183">
        <v>0</v>
      </c>
      <c r="K6" s="267">
        <v>0</v>
      </c>
      <c r="L6" s="267">
        <v>0</v>
      </c>
      <c r="M6" s="183">
        <v>0</v>
      </c>
      <c r="N6" s="183">
        <v>0</v>
      </c>
      <c r="O6" s="183">
        <v>0</v>
      </c>
      <c r="P6" s="183">
        <v>0</v>
      </c>
      <c r="Q6" s="183">
        <v>0</v>
      </c>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22"/>
      <c r="CO6" s="222"/>
      <c r="CP6" s="222"/>
      <c r="CQ6" s="222"/>
      <c r="CR6" s="222"/>
      <c r="CS6" s="222"/>
      <c r="CT6" s="222"/>
      <c r="CU6" s="222"/>
      <c r="CV6" s="222"/>
      <c r="CW6" s="222"/>
      <c r="CX6" s="222"/>
      <c r="CY6" s="222"/>
      <c r="CZ6" s="222"/>
      <c r="DA6" s="222"/>
      <c r="DB6" s="222"/>
      <c r="DC6" s="222"/>
      <c r="DD6" s="222"/>
      <c r="DE6" s="222"/>
      <c r="DF6" s="222"/>
      <c r="DG6" s="222"/>
      <c r="DH6" s="222"/>
      <c r="DI6" s="222"/>
      <c r="DJ6" s="222"/>
      <c r="DK6" s="222"/>
      <c r="DL6" s="222"/>
      <c r="DM6" s="222"/>
      <c r="DN6" s="222"/>
      <c r="DO6" s="222"/>
      <c r="DP6" s="222"/>
      <c r="DQ6" s="222"/>
      <c r="DR6" s="222"/>
      <c r="DS6" s="222"/>
      <c r="DT6" s="222"/>
      <c r="DU6" s="222"/>
      <c r="DV6" s="222"/>
      <c r="DW6" s="222"/>
      <c r="DX6" s="222"/>
      <c r="DY6" s="222"/>
      <c r="DZ6" s="222"/>
      <c r="EA6" s="222"/>
      <c r="EB6" s="222"/>
      <c r="EC6" s="222"/>
      <c r="ED6" s="222"/>
      <c r="EE6" s="222"/>
      <c r="EF6" s="222"/>
      <c r="EG6" s="222"/>
      <c r="EH6" s="222"/>
      <c r="EI6" s="222"/>
      <c r="EJ6" s="222"/>
      <c r="EK6" s="222"/>
      <c r="EL6" s="222"/>
      <c r="EM6" s="222"/>
      <c r="EN6" s="222"/>
      <c r="EO6" s="222"/>
      <c r="EP6" s="222"/>
      <c r="EQ6" s="222"/>
      <c r="ER6" s="222"/>
      <c r="ES6" s="222"/>
      <c r="ET6" s="222"/>
      <c r="EU6" s="222"/>
      <c r="EV6" s="222"/>
      <c r="EW6" s="222"/>
      <c r="EX6" s="222"/>
      <c r="EY6" s="222"/>
      <c r="EZ6" s="222"/>
      <c r="FA6" s="222"/>
      <c r="FB6" s="222"/>
      <c r="FC6" s="222"/>
      <c r="FD6" s="222"/>
      <c r="FE6" s="222"/>
      <c r="FF6" s="222"/>
      <c r="FG6" s="222"/>
      <c r="FH6" s="222"/>
      <c r="FI6" s="222"/>
      <c r="FJ6" s="222"/>
      <c r="FK6" s="222"/>
      <c r="FL6" s="222"/>
      <c r="FM6" s="222"/>
      <c r="FN6" s="222"/>
      <c r="FO6" s="222"/>
      <c r="FP6" s="222"/>
      <c r="FQ6" s="222"/>
      <c r="FR6" s="222"/>
      <c r="FS6" s="222"/>
      <c r="FT6" s="222"/>
      <c r="FU6" s="222"/>
      <c r="FV6" s="222"/>
      <c r="FW6" s="222"/>
      <c r="FX6" s="222"/>
      <c r="FY6" s="222"/>
      <c r="FZ6" s="222"/>
      <c r="GA6" s="222"/>
      <c r="GB6" s="222"/>
      <c r="GC6" s="222"/>
      <c r="GD6" s="222"/>
      <c r="GE6" s="222"/>
      <c r="GF6" s="222"/>
      <c r="GG6" s="222"/>
      <c r="GH6" s="222"/>
      <c r="GI6" s="222"/>
      <c r="GJ6" s="222"/>
      <c r="GK6" s="222"/>
      <c r="GL6" s="222"/>
      <c r="GM6" s="222"/>
      <c r="GN6" s="222"/>
      <c r="GO6" s="222"/>
      <c r="GP6" s="222"/>
      <c r="GQ6" s="222"/>
      <c r="GR6" s="222"/>
      <c r="GS6" s="222"/>
      <c r="GT6" s="222"/>
      <c r="GU6" s="222"/>
      <c r="GV6" s="222"/>
      <c r="GW6" s="222"/>
      <c r="GX6" s="222"/>
      <c r="GY6" s="222"/>
      <c r="GZ6" s="222"/>
      <c r="HA6" s="222"/>
      <c r="HB6" s="222"/>
      <c r="HC6" s="222"/>
      <c r="HD6" s="222"/>
      <c r="HE6" s="222"/>
      <c r="HF6" s="222"/>
      <c r="HG6" s="222"/>
      <c r="HH6" s="222"/>
      <c r="HI6" s="222"/>
      <c r="HJ6" s="222"/>
      <c r="HK6" s="222"/>
      <c r="HL6" s="222"/>
      <c r="HM6" s="222"/>
      <c r="HN6" s="222"/>
      <c r="HO6" s="222"/>
      <c r="HP6" s="222"/>
      <c r="HQ6" s="222"/>
      <c r="HR6" s="222"/>
      <c r="HS6" s="222"/>
      <c r="HT6" s="222"/>
      <c r="HU6" s="222"/>
      <c r="HV6" s="222"/>
      <c r="HW6" s="222"/>
      <c r="HX6" s="222"/>
      <c r="HY6" s="222"/>
      <c r="HZ6" s="222"/>
      <c r="IA6" s="222"/>
    </row>
    <row r="7" spans="1:235" s="326" customFormat="1" ht="24.95" customHeight="1">
      <c r="A7" s="372" t="s">
        <v>1953</v>
      </c>
      <c r="B7" s="372"/>
      <c r="C7" s="372" t="s">
        <v>459</v>
      </c>
      <c r="D7" s="372" t="s">
        <v>1922</v>
      </c>
      <c r="E7" s="379" t="s">
        <v>1961</v>
      </c>
      <c r="F7" s="379" t="s">
        <v>1964</v>
      </c>
      <c r="G7" s="348">
        <v>26</v>
      </c>
      <c r="H7" s="348">
        <v>26</v>
      </c>
      <c r="I7" s="348">
        <v>26</v>
      </c>
      <c r="J7" s="373"/>
      <c r="K7" s="374"/>
      <c r="L7" s="374"/>
      <c r="M7" s="373"/>
      <c r="N7" s="373"/>
      <c r="O7" s="375"/>
      <c r="P7" s="375"/>
      <c r="Q7" s="375"/>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76"/>
      <c r="AU7" s="376"/>
      <c r="AV7" s="376"/>
      <c r="AW7" s="376"/>
      <c r="AX7" s="376"/>
      <c r="AY7" s="376"/>
      <c r="AZ7" s="376"/>
      <c r="BA7" s="376"/>
      <c r="BB7" s="376"/>
      <c r="BC7" s="376"/>
      <c r="BD7" s="376"/>
      <c r="BE7" s="376"/>
      <c r="BF7" s="376"/>
      <c r="BG7" s="376"/>
      <c r="BH7" s="376"/>
      <c r="BI7" s="376"/>
      <c r="BJ7" s="376"/>
      <c r="BK7" s="376"/>
      <c r="BL7" s="376"/>
      <c r="BM7" s="376"/>
      <c r="BN7" s="376"/>
      <c r="BO7" s="376"/>
      <c r="BP7" s="376"/>
      <c r="BQ7" s="376"/>
      <c r="BR7" s="376"/>
      <c r="BS7" s="376"/>
      <c r="BT7" s="376"/>
      <c r="BU7" s="376"/>
      <c r="BV7" s="376"/>
      <c r="BW7" s="376"/>
      <c r="BX7" s="376"/>
      <c r="BY7" s="376"/>
      <c r="BZ7" s="376"/>
      <c r="CA7" s="376"/>
      <c r="CB7" s="376"/>
      <c r="CC7" s="376"/>
      <c r="CD7" s="376"/>
      <c r="CE7" s="376"/>
      <c r="CF7" s="376"/>
      <c r="CG7" s="376"/>
      <c r="CH7" s="376"/>
      <c r="CI7" s="376"/>
      <c r="CJ7" s="376"/>
      <c r="CK7" s="376"/>
      <c r="CL7" s="376"/>
      <c r="CM7" s="376"/>
      <c r="CN7" s="376"/>
      <c r="CO7" s="376"/>
      <c r="CP7" s="376"/>
      <c r="CQ7" s="376"/>
      <c r="CR7" s="376"/>
      <c r="CS7" s="376"/>
      <c r="CT7" s="376"/>
      <c r="CU7" s="376"/>
      <c r="CV7" s="376"/>
      <c r="CW7" s="376"/>
      <c r="CX7" s="376"/>
      <c r="CY7" s="376"/>
      <c r="CZ7" s="376"/>
      <c r="DA7" s="376"/>
      <c r="DB7" s="376"/>
      <c r="DC7" s="376"/>
      <c r="DD7" s="376"/>
      <c r="DE7" s="376"/>
      <c r="DF7" s="376"/>
      <c r="DG7" s="376"/>
      <c r="DH7" s="376"/>
      <c r="DI7" s="376"/>
      <c r="DJ7" s="376"/>
      <c r="DK7" s="376"/>
      <c r="DL7" s="376"/>
      <c r="DM7" s="376"/>
      <c r="DN7" s="376"/>
      <c r="DO7" s="376"/>
      <c r="DP7" s="376"/>
      <c r="DQ7" s="376"/>
      <c r="DR7" s="376"/>
      <c r="DS7" s="376"/>
      <c r="DT7" s="376"/>
      <c r="DU7" s="376"/>
      <c r="DV7" s="376"/>
      <c r="DW7" s="376"/>
      <c r="DX7" s="376"/>
      <c r="DY7" s="376"/>
      <c r="DZ7" s="376"/>
      <c r="EA7" s="376"/>
      <c r="EB7" s="376"/>
      <c r="EC7" s="376"/>
      <c r="ED7" s="376"/>
      <c r="EE7" s="376"/>
      <c r="EF7" s="376"/>
      <c r="EG7" s="376"/>
      <c r="EH7" s="376"/>
      <c r="EI7" s="376"/>
      <c r="EJ7" s="376"/>
      <c r="EK7" s="376"/>
      <c r="EL7" s="376"/>
      <c r="EM7" s="376"/>
      <c r="EN7" s="376"/>
      <c r="EO7" s="376"/>
      <c r="EP7" s="376"/>
      <c r="EQ7" s="376"/>
      <c r="ER7" s="376"/>
      <c r="ES7" s="376"/>
      <c r="ET7" s="376"/>
      <c r="EU7" s="376"/>
      <c r="EV7" s="376"/>
      <c r="EW7" s="376"/>
      <c r="EX7" s="376"/>
      <c r="EY7" s="376"/>
      <c r="EZ7" s="376"/>
      <c r="FA7" s="376"/>
      <c r="FB7" s="376"/>
      <c r="FC7" s="376"/>
      <c r="FD7" s="376"/>
      <c r="FE7" s="376"/>
      <c r="FF7" s="376"/>
      <c r="FG7" s="376"/>
      <c r="FH7" s="376"/>
      <c r="FI7" s="376"/>
      <c r="FJ7" s="376"/>
      <c r="FK7" s="376"/>
      <c r="FL7" s="376"/>
      <c r="FM7" s="376"/>
      <c r="FN7" s="376"/>
      <c r="FO7" s="376"/>
      <c r="FP7" s="376"/>
      <c r="FQ7" s="376"/>
      <c r="FR7" s="376"/>
      <c r="FS7" s="376"/>
      <c r="FT7" s="376"/>
      <c r="FU7" s="376"/>
      <c r="FV7" s="376"/>
      <c r="FW7" s="376"/>
      <c r="FX7" s="376"/>
      <c r="FY7" s="376"/>
      <c r="FZ7" s="376"/>
      <c r="GA7" s="376"/>
      <c r="GB7" s="376"/>
      <c r="GC7" s="376"/>
      <c r="GD7" s="376"/>
      <c r="GE7" s="376"/>
      <c r="GF7" s="376"/>
      <c r="GG7" s="376"/>
      <c r="GH7" s="376"/>
      <c r="GI7" s="376"/>
      <c r="GJ7" s="376"/>
      <c r="GK7" s="376"/>
      <c r="GL7" s="376"/>
      <c r="GM7" s="376"/>
      <c r="GN7" s="376"/>
      <c r="GO7" s="376"/>
      <c r="GP7" s="376"/>
      <c r="GQ7" s="376"/>
      <c r="GR7" s="376"/>
      <c r="GS7" s="376"/>
      <c r="GT7" s="376"/>
      <c r="GU7" s="376"/>
      <c r="GV7" s="376"/>
      <c r="GW7" s="376"/>
      <c r="GX7" s="376"/>
      <c r="GY7" s="376"/>
      <c r="GZ7" s="376"/>
      <c r="HA7" s="376"/>
      <c r="HB7" s="376"/>
      <c r="HC7" s="376"/>
      <c r="HD7" s="376"/>
      <c r="HE7" s="376"/>
      <c r="HF7" s="376"/>
      <c r="HG7" s="376"/>
      <c r="HH7" s="376"/>
      <c r="HI7" s="376"/>
      <c r="HJ7" s="376"/>
      <c r="HK7" s="376"/>
      <c r="HL7" s="376"/>
      <c r="HM7" s="376"/>
      <c r="HN7" s="376"/>
      <c r="HO7" s="376"/>
      <c r="HP7" s="376"/>
      <c r="HQ7" s="376"/>
      <c r="HR7" s="376"/>
      <c r="HS7" s="376"/>
      <c r="HT7" s="376"/>
      <c r="HU7" s="376"/>
      <c r="HV7" s="376"/>
      <c r="HW7" s="376"/>
      <c r="HX7" s="376"/>
      <c r="HY7" s="376"/>
      <c r="HZ7" s="376"/>
      <c r="IA7" s="376"/>
    </row>
    <row r="8" spans="1:235" ht="24.95" customHeight="1">
      <c r="A8" s="372" t="s">
        <v>1948</v>
      </c>
      <c r="B8" s="219"/>
      <c r="C8" s="219" t="s">
        <v>1923</v>
      </c>
      <c r="D8" s="219"/>
      <c r="E8" s="380">
        <v>1</v>
      </c>
      <c r="F8" s="380" t="s">
        <v>1924</v>
      </c>
      <c r="G8" s="173">
        <v>200</v>
      </c>
      <c r="H8" s="173">
        <v>200</v>
      </c>
      <c r="I8" s="173">
        <v>200</v>
      </c>
      <c r="J8" s="323"/>
      <c r="K8" s="323"/>
      <c r="L8" s="323"/>
      <c r="M8" s="323"/>
      <c r="N8" s="323"/>
      <c r="O8" s="323"/>
      <c r="P8" s="323"/>
      <c r="Q8" s="67"/>
    </row>
    <row r="9" spans="1:235" ht="24.95" customHeight="1">
      <c r="A9" s="372" t="s">
        <v>1948</v>
      </c>
      <c r="B9" s="219"/>
      <c r="C9" s="219" t="s">
        <v>1949</v>
      </c>
      <c r="D9" s="219"/>
      <c r="E9" s="380">
        <v>1</v>
      </c>
      <c r="F9" s="380" t="s">
        <v>1925</v>
      </c>
      <c r="G9" s="173">
        <v>680</v>
      </c>
      <c r="H9" s="173">
        <v>680</v>
      </c>
      <c r="I9" s="173">
        <v>680</v>
      </c>
      <c r="J9" s="323"/>
      <c r="K9" s="323"/>
      <c r="L9" s="323"/>
      <c r="M9" s="67"/>
      <c r="N9" s="323"/>
      <c r="O9" s="323"/>
      <c r="P9" s="67"/>
      <c r="Q9" s="67"/>
    </row>
    <row r="10" spans="1:235" ht="24.95" customHeight="1">
      <c r="A10" s="372" t="s">
        <v>1951</v>
      </c>
      <c r="B10" s="219"/>
      <c r="C10" s="219" t="s">
        <v>1950</v>
      </c>
      <c r="D10" s="219"/>
      <c r="E10" s="380">
        <v>1</v>
      </c>
      <c r="F10" s="380" t="s">
        <v>1925</v>
      </c>
      <c r="G10" s="173">
        <v>45</v>
      </c>
      <c r="H10" s="173">
        <v>45</v>
      </c>
      <c r="I10" s="173">
        <v>45</v>
      </c>
      <c r="J10" s="323"/>
      <c r="K10" s="67"/>
      <c r="L10" s="67"/>
      <c r="M10" s="323"/>
      <c r="N10" s="323"/>
      <c r="O10" s="67"/>
      <c r="P10" s="67"/>
      <c r="Q10" s="67"/>
    </row>
    <row r="11" spans="1:235" ht="24.95" customHeight="1">
      <c r="A11" s="392" t="s">
        <v>1952</v>
      </c>
      <c r="B11" s="219"/>
      <c r="C11" s="219" t="s">
        <v>1926</v>
      </c>
      <c r="D11" s="219"/>
      <c r="E11" s="381" t="s">
        <v>1965</v>
      </c>
      <c r="F11" s="381" t="s">
        <v>1963</v>
      </c>
      <c r="G11" s="173">
        <v>210</v>
      </c>
      <c r="H11" s="173">
        <v>210</v>
      </c>
      <c r="I11" s="173">
        <v>210</v>
      </c>
      <c r="J11" s="67"/>
      <c r="K11" s="323"/>
      <c r="L11" s="323"/>
      <c r="M11" s="323"/>
      <c r="N11" s="67"/>
      <c r="O11" s="67"/>
      <c r="P11" s="67"/>
      <c r="Q11" s="67"/>
    </row>
    <row r="12" spans="1:235" ht="24.95" customHeight="1">
      <c r="A12" s="372" t="s">
        <v>1947</v>
      </c>
      <c r="B12" s="219"/>
      <c r="C12" s="219" t="s">
        <v>1927</v>
      </c>
      <c r="D12" s="219"/>
      <c r="E12" s="381" t="s">
        <v>1954</v>
      </c>
      <c r="F12" s="381" t="s">
        <v>1963</v>
      </c>
      <c r="G12" s="173">
        <v>50</v>
      </c>
      <c r="H12" s="173">
        <v>50</v>
      </c>
      <c r="I12" s="173">
        <v>50</v>
      </c>
      <c r="J12" s="67"/>
      <c r="K12" s="67"/>
      <c r="L12" s="323"/>
      <c r="M12" s="67"/>
      <c r="N12" s="67"/>
      <c r="O12" s="67"/>
      <c r="P12" s="67"/>
      <c r="Q12" s="67"/>
    </row>
    <row r="13" spans="1:235" ht="19.5" customHeight="1">
      <c r="A13" s="392" t="s">
        <v>1952</v>
      </c>
      <c r="B13" s="219"/>
      <c r="C13" s="219" t="s">
        <v>1928</v>
      </c>
      <c r="D13" s="219"/>
      <c r="E13" s="381" t="s">
        <v>1966</v>
      </c>
      <c r="F13" s="381" t="s">
        <v>1963</v>
      </c>
      <c r="G13" s="173">
        <v>48</v>
      </c>
      <c r="H13" s="173">
        <v>48</v>
      </c>
      <c r="I13" s="173">
        <v>48</v>
      </c>
      <c r="J13" s="67"/>
      <c r="K13" s="67"/>
      <c r="L13" s="67"/>
      <c r="M13" s="67"/>
      <c r="N13" s="67"/>
      <c r="O13" s="67"/>
      <c r="P13" s="67"/>
      <c r="Q13" s="67"/>
    </row>
    <row r="14" spans="1:235" ht="21.75" customHeight="1">
      <c r="A14" s="372" t="s">
        <v>1953</v>
      </c>
      <c r="B14" s="219"/>
      <c r="C14" s="219" t="s">
        <v>1929</v>
      </c>
      <c r="D14" s="219"/>
      <c r="E14" s="381" t="s">
        <v>1965</v>
      </c>
      <c r="F14" s="381" t="s">
        <v>1967</v>
      </c>
      <c r="G14" s="173">
        <v>400</v>
      </c>
      <c r="H14" s="173">
        <v>400</v>
      </c>
      <c r="I14" s="173">
        <v>400</v>
      </c>
      <c r="J14" s="67"/>
      <c r="K14" s="67"/>
      <c r="L14" s="67"/>
      <c r="M14" s="67"/>
      <c r="N14" s="67"/>
      <c r="O14" s="67"/>
      <c r="P14" s="67"/>
      <c r="Q14" s="67"/>
    </row>
    <row r="15" spans="1:235" ht="21.75" customHeight="1">
      <c r="A15" s="372" t="s">
        <v>1947</v>
      </c>
      <c r="B15" s="219"/>
      <c r="C15" s="219" t="s">
        <v>1930</v>
      </c>
      <c r="D15" s="219"/>
      <c r="E15" s="380">
        <v>4</v>
      </c>
      <c r="F15" s="380" t="s">
        <v>460</v>
      </c>
      <c r="G15" s="173" t="s">
        <v>1958</v>
      </c>
      <c r="H15" s="173" t="s">
        <v>1958</v>
      </c>
      <c r="I15" s="173" t="s">
        <v>1958</v>
      </c>
      <c r="J15" s="67"/>
      <c r="K15" s="67"/>
      <c r="L15" s="67"/>
      <c r="M15" s="67"/>
      <c r="N15" s="67"/>
      <c r="O15" s="67"/>
      <c r="P15" s="67"/>
      <c r="Q15" s="67"/>
    </row>
    <row r="16" spans="1:235" ht="21.75" customHeight="1">
      <c r="A16" s="372" t="s">
        <v>1947</v>
      </c>
      <c r="B16" s="219"/>
      <c r="C16" s="219" t="s">
        <v>1931</v>
      </c>
      <c r="D16" s="219" t="s">
        <v>1932</v>
      </c>
      <c r="E16" s="380">
        <v>1</v>
      </c>
      <c r="F16" s="380" t="s">
        <v>460</v>
      </c>
      <c r="G16" s="173" t="s">
        <v>1957</v>
      </c>
      <c r="H16" s="173" t="s">
        <v>1957</v>
      </c>
      <c r="I16" s="173" t="s">
        <v>1957</v>
      </c>
      <c r="J16" s="67"/>
      <c r="K16" s="67"/>
      <c r="L16" s="67"/>
      <c r="M16" s="67"/>
      <c r="N16" s="67"/>
      <c r="O16" s="67"/>
      <c r="P16" s="67"/>
      <c r="Q16" s="67"/>
    </row>
    <row r="17" spans="1:17" ht="21.75" customHeight="1">
      <c r="A17" s="372" t="s">
        <v>1947</v>
      </c>
      <c r="B17" s="219"/>
      <c r="C17" s="219" t="s">
        <v>1933</v>
      </c>
      <c r="D17" s="219" t="s">
        <v>1934</v>
      </c>
      <c r="E17" s="380">
        <v>1</v>
      </c>
      <c r="F17" s="380" t="s">
        <v>460</v>
      </c>
      <c r="G17" s="173" t="s">
        <v>1956</v>
      </c>
      <c r="H17" s="173" t="s">
        <v>1956</v>
      </c>
      <c r="I17" s="173" t="s">
        <v>1956</v>
      </c>
      <c r="J17" s="67"/>
      <c r="K17" s="67"/>
      <c r="L17" s="67"/>
      <c r="M17" s="67"/>
      <c r="N17" s="67"/>
      <c r="O17" s="67"/>
      <c r="P17" s="67"/>
      <c r="Q17" s="67"/>
    </row>
    <row r="18" spans="1:17" ht="21.75" customHeight="1">
      <c r="A18" s="372" t="s">
        <v>1947</v>
      </c>
      <c r="B18" s="219"/>
      <c r="C18" s="219" t="s">
        <v>1935</v>
      </c>
      <c r="D18" s="219"/>
      <c r="E18" s="380">
        <v>1</v>
      </c>
      <c r="F18" s="380" t="s">
        <v>460</v>
      </c>
      <c r="G18" s="173" t="s">
        <v>1955</v>
      </c>
      <c r="H18" s="173" t="s">
        <v>1955</v>
      </c>
      <c r="I18" s="173" t="s">
        <v>1955</v>
      </c>
      <c r="J18" s="67"/>
      <c r="K18" s="67"/>
      <c r="L18" s="67"/>
      <c r="M18" s="67"/>
      <c r="N18" s="67"/>
      <c r="O18" s="67"/>
      <c r="P18" s="67"/>
      <c r="Q18" s="67"/>
    </row>
    <row r="19" spans="1:17" ht="21.75" customHeight="1">
      <c r="A19" s="372" t="s">
        <v>1947</v>
      </c>
      <c r="B19" s="219"/>
      <c r="C19" s="371" t="s">
        <v>1959</v>
      </c>
      <c r="D19" s="219"/>
      <c r="E19" s="380">
        <v>1</v>
      </c>
      <c r="F19" s="381" t="s">
        <v>1964</v>
      </c>
      <c r="G19" s="173">
        <v>0.7</v>
      </c>
      <c r="H19" s="173">
        <v>0.7</v>
      </c>
      <c r="I19" s="173">
        <v>0.7</v>
      </c>
      <c r="J19" s="67"/>
      <c r="K19" s="67"/>
      <c r="L19" s="67"/>
      <c r="M19" s="67"/>
      <c r="N19" s="67"/>
      <c r="O19" s="67"/>
      <c r="P19" s="67"/>
      <c r="Q19" s="67"/>
    </row>
    <row r="20" spans="1:17" ht="21.75" customHeight="1">
      <c r="A20" s="371" t="s">
        <v>1948</v>
      </c>
      <c r="B20" s="219"/>
      <c r="C20" s="219" t="s">
        <v>1936</v>
      </c>
      <c r="D20" s="219"/>
      <c r="E20" s="380">
        <v>1</v>
      </c>
      <c r="F20" s="381" t="s">
        <v>1963</v>
      </c>
      <c r="G20" s="173">
        <v>36.049999999999997</v>
      </c>
      <c r="H20" s="173">
        <v>36.049999999999997</v>
      </c>
      <c r="I20" s="173">
        <v>36.049999999999997</v>
      </c>
      <c r="J20" s="67"/>
      <c r="K20" s="67"/>
      <c r="L20" s="67"/>
      <c r="M20" s="67"/>
      <c r="N20" s="67"/>
      <c r="O20" s="67"/>
      <c r="P20" s="67"/>
      <c r="Q20" s="67"/>
    </row>
    <row r="21" spans="1:17" ht="23.25" customHeight="1">
      <c r="A21" s="371" t="s">
        <v>1948</v>
      </c>
      <c r="B21" s="219"/>
      <c r="C21" s="371" t="s">
        <v>1960</v>
      </c>
      <c r="D21" s="219"/>
      <c r="E21" s="380">
        <v>1</v>
      </c>
      <c r="F21" s="381" t="s">
        <v>1963</v>
      </c>
      <c r="G21" s="173">
        <v>40</v>
      </c>
      <c r="H21" s="173">
        <v>40</v>
      </c>
      <c r="I21" s="173">
        <v>40</v>
      </c>
      <c r="J21" s="67"/>
      <c r="K21" s="67"/>
      <c r="L21" s="67"/>
      <c r="M21" s="67"/>
      <c r="N21" s="67"/>
      <c r="O21" s="67"/>
      <c r="P21" s="67"/>
      <c r="Q21" s="67"/>
    </row>
    <row r="22" spans="1:17" ht="21.75" customHeight="1">
      <c r="A22" s="371" t="s">
        <v>1948</v>
      </c>
      <c r="B22" s="219"/>
      <c r="C22" s="219" t="s">
        <v>1937</v>
      </c>
      <c r="D22" s="219"/>
      <c r="E22" s="380">
        <v>1</v>
      </c>
      <c r="F22" s="381" t="s">
        <v>1963</v>
      </c>
      <c r="G22" s="173">
        <v>50</v>
      </c>
      <c r="H22" s="173">
        <v>50</v>
      </c>
      <c r="I22" s="173">
        <v>50</v>
      </c>
      <c r="J22" s="67"/>
      <c r="K22" s="67"/>
      <c r="L22" s="67"/>
      <c r="M22" s="67"/>
      <c r="N22" s="67"/>
      <c r="O22" s="67"/>
      <c r="P22" s="67"/>
      <c r="Q22" s="67"/>
    </row>
    <row r="23" spans="1:17" ht="21.75" customHeight="1">
      <c r="A23" s="371" t="s">
        <v>1948</v>
      </c>
      <c r="B23" s="219"/>
      <c r="C23" s="219" t="s">
        <v>1938</v>
      </c>
      <c r="D23" s="219"/>
      <c r="E23" s="380">
        <v>1</v>
      </c>
      <c r="F23" s="381" t="s">
        <v>1963</v>
      </c>
      <c r="G23" s="173">
        <v>45</v>
      </c>
      <c r="H23" s="173">
        <v>45</v>
      </c>
      <c r="I23" s="173">
        <v>45</v>
      </c>
      <c r="J23" s="67"/>
      <c r="K23" s="67"/>
      <c r="L23" s="67"/>
      <c r="M23" s="67"/>
      <c r="N23" s="67"/>
      <c r="O23" s="67"/>
      <c r="P23" s="67"/>
      <c r="Q23" s="67"/>
    </row>
    <row r="24" spans="1:17" ht="21.75" customHeight="1">
      <c r="A24" s="371" t="s">
        <v>1948</v>
      </c>
      <c r="B24" s="219"/>
      <c r="C24" s="219" t="s">
        <v>1939</v>
      </c>
      <c r="D24" s="219"/>
      <c r="E24" s="380">
        <v>1</v>
      </c>
      <c r="F24" s="381" t="s">
        <v>1963</v>
      </c>
      <c r="G24" s="173">
        <v>50</v>
      </c>
      <c r="H24" s="173">
        <v>50</v>
      </c>
      <c r="I24" s="173">
        <v>50</v>
      </c>
      <c r="J24" s="67"/>
      <c r="K24" s="67"/>
      <c r="L24" s="67"/>
      <c r="M24" s="67"/>
      <c r="N24" s="67"/>
      <c r="O24" s="67"/>
      <c r="P24" s="67"/>
      <c r="Q24" s="67"/>
    </row>
    <row r="25" spans="1:17" ht="21.75" customHeight="1">
      <c r="A25" s="371" t="s">
        <v>1948</v>
      </c>
      <c r="B25" s="219"/>
      <c r="C25" s="219" t="s">
        <v>1940</v>
      </c>
      <c r="D25" s="219"/>
      <c r="E25" s="380">
        <v>1</v>
      </c>
      <c r="F25" s="381" t="s">
        <v>1963</v>
      </c>
      <c r="G25" s="173">
        <v>60</v>
      </c>
      <c r="H25" s="173">
        <v>60</v>
      </c>
      <c r="I25" s="173">
        <v>60</v>
      </c>
      <c r="J25" s="67"/>
      <c r="K25" s="67"/>
      <c r="L25" s="67"/>
      <c r="M25" s="67"/>
      <c r="N25" s="67"/>
      <c r="O25" s="67"/>
      <c r="P25" s="67"/>
      <c r="Q25" s="67"/>
    </row>
    <row r="26" spans="1:17" ht="21.75" customHeight="1">
      <c r="A26" s="371" t="s">
        <v>1948</v>
      </c>
      <c r="B26" s="219"/>
      <c r="C26" s="219" t="s">
        <v>1941</v>
      </c>
      <c r="D26" s="219"/>
      <c r="E26" s="380">
        <v>1</v>
      </c>
      <c r="F26" s="381" t="s">
        <v>1963</v>
      </c>
      <c r="G26" s="173">
        <v>30</v>
      </c>
      <c r="H26" s="173">
        <v>30</v>
      </c>
      <c r="I26" s="173">
        <v>30</v>
      </c>
      <c r="J26" s="67"/>
      <c r="K26" s="67"/>
      <c r="L26" s="67"/>
      <c r="M26" s="67"/>
      <c r="N26" s="67"/>
      <c r="O26" s="67"/>
      <c r="P26" s="67"/>
      <c r="Q26" s="67"/>
    </row>
    <row r="27" spans="1:17" ht="21.75" customHeight="1">
      <c r="A27" s="371" t="s">
        <v>1948</v>
      </c>
      <c r="B27" s="219"/>
      <c r="C27" s="219" t="s">
        <v>1942</v>
      </c>
      <c r="D27" s="219"/>
      <c r="E27" s="380">
        <v>1</v>
      </c>
      <c r="F27" s="381" t="s">
        <v>1963</v>
      </c>
      <c r="G27" s="173">
        <v>30</v>
      </c>
      <c r="H27" s="173">
        <v>30</v>
      </c>
      <c r="I27" s="173">
        <v>30</v>
      </c>
      <c r="J27" s="67"/>
      <c r="K27" s="67"/>
      <c r="L27" s="67"/>
      <c r="M27" s="67"/>
      <c r="N27" s="67"/>
      <c r="O27" s="67"/>
      <c r="P27" s="67"/>
      <c r="Q27" s="67"/>
    </row>
    <row r="28" spans="1:17" ht="21.75" customHeight="1">
      <c r="A28" s="371" t="s">
        <v>1948</v>
      </c>
      <c r="B28" s="219"/>
      <c r="C28" s="219" t="s">
        <v>1943</v>
      </c>
      <c r="D28" s="219"/>
      <c r="E28" s="380">
        <v>1</v>
      </c>
      <c r="F28" s="381" t="s">
        <v>1963</v>
      </c>
      <c r="G28" s="173">
        <v>80</v>
      </c>
      <c r="H28" s="173">
        <v>80</v>
      </c>
      <c r="I28" s="173">
        <v>80</v>
      </c>
      <c r="J28" s="67"/>
      <c r="K28" s="67"/>
      <c r="L28" s="67"/>
      <c r="M28" s="67"/>
      <c r="N28" s="67"/>
      <c r="O28" s="67"/>
      <c r="P28" s="67"/>
      <c r="Q28" s="67"/>
    </row>
    <row r="29" spans="1:17" ht="30.75" customHeight="1">
      <c r="A29" s="371" t="s">
        <v>1948</v>
      </c>
      <c r="B29" s="219"/>
      <c r="C29" s="219" t="s">
        <v>1944</v>
      </c>
      <c r="D29" s="219"/>
      <c r="E29" s="380">
        <v>1</v>
      </c>
      <c r="F29" s="381" t="s">
        <v>1963</v>
      </c>
      <c r="G29" s="173" t="s">
        <v>1962</v>
      </c>
      <c r="H29" s="173" t="s">
        <v>1962</v>
      </c>
      <c r="I29" s="173" t="s">
        <v>1962</v>
      </c>
      <c r="J29" s="67"/>
      <c r="K29" s="67"/>
      <c r="L29" s="67"/>
      <c r="M29" s="67"/>
      <c r="N29" s="67"/>
      <c r="O29" s="67"/>
      <c r="P29" s="67"/>
      <c r="Q29" s="67"/>
    </row>
    <row r="30" spans="1:17" ht="21.75" customHeight="1">
      <c r="A30" s="371" t="s">
        <v>1948</v>
      </c>
      <c r="B30" s="219"/>
      <c r="C30" s="219" t="s">
        <v>1945</v>
      </c>
      <c r="D30" s="219"/>
      <c r="E30" s="380">
        <v>1</v>
      </c>
      <c r="F30" s="381" t="s">
        <v>1963</v>
      </c>
      <c r="G30" s="173">
        <v>120</v>
      </c>
      <c r="H30" s="173">
        <v>120</v>
      </c>
      <c r="I30" s="173">
        <v>120</v>
      </c>
      <c r="J30" s="67"/>
      <c r="K30" s="67"/>
      <c r="L30" s="67"/>
      <c r="M30" s="67"/>
      <c r="N30" s="67"/>
      <c r="O30" s="67"/>
      <c r="P30" s="67"/>
      <c r="Q30" s="67"/>
    </row>
    <row r="31" spans="1:17" ht="21.75" customHeight="1">
      <c r="A31" s="371" t="s">
        <v>1948</v>
      </c>
      <c r="B31" s="219"/>
      <c r="C31" s="219" t="s">
        <v>1946</v>
      </c>
      <c r="D31" s="219"/>
      <c r="E31" s="380">
        <v>1</v>
      </c>
      <c r="F31" s="381" t="s">
        <v>1963</v>
      </c>
      <c r="G31" s="173">
        <v>50</v>
      </c>
      <c r="H31" s="173">
        <v>50</v>
      </c>
      <c r="I31" s="173">
        <v>50</v>
      </c>
      <c r="J31" s="67"/>
      <c r="K31" s="67"/>
      <c r="L31" s="67"/>
      <c r="M31" s="67"/>
      <c r="N31" s="67"/>
      <c r="O31" s="67"/>
      <c r="P31" s="67"/>
      <c r="Q31" s="67"/>
    </row>
  </sheetData>
  <sheetProtection formatCells="0" formatColumns="0" formatRows="0"/>
  <mergeCells count="14">
    <mergeCell ref="P4:P5"/>
    <mergeCell ref="Q4:Q5"/>
    <mergeCell ref="A3:F3"/>
    <mergeCell ref="F4:F5"/>
    <mergeCell ref="M4:M5"/>
    <mergeCell ref="N4:N5"/>
    <mergeCell ref="H4:L4"/>
    <mergeCell ref="A4:A5"/>
    <mergeCell ref="C4:C5"/>
    <mergeCell ref="D4:D5"/>
    <mergeCell ref="E4:E5"/>
    <mergeCell ref="B4:B5"/>
    <mergeCell ref="O4:O5"/>
    <mergeCell ref="G4:G5"/>
  </mergeCells>
  <phoneticPr fontId="0" type="noConversion"/>
  <printOptions horizontalCentered="1"/>
  <pageMargins left="0.39370078740157477" right="0.39370078740157477" top="0.74803148667643382" bottom="0.7086613985497181" header="0.51181100484893072" footer="0.47244096365500621"/>
  <pageSetup paperSize="9" scale="80" orientation="landscape" verticalDpi="0" r:id="rId1"/>
  <headerFooter alignWithMargins="0">
    <oddFooter>第 &amp;P 页，共 &amp;N 页</oddFooter>
  </headerFooter>
</worksheet>
</file>

<file path=xl/worksheets/sheet28.xml><?xml version="1.0" encoding="utf-8"?>
<worksheet xmlns="http://schemas.openxmlformats.org/spreadsheetml/2006/main" xmlns:r="http://schemas.openxmlformats.org/officeDocument/2006/relationships">
  <dimension ref="A1:O29"/>
  <sheetViews>
    <sheetView showGridLines="0" showZeros="0" workbookViewId="0"/>
  </sheetViews>
  <sheetFormatPr defaultColWidth="9.1640625" defaultRowHeight="12.75" customHeight="1"/>
  <cols>
    <col min="1" max="1" width="10.6640625" customWidth="1"/>
    <col min="2" max="2" width="9.1640625" customWidth="1"/>
    <col min="3" max="3" width="14.6640625" customWidth="1"/>
    <col min="4" max="4" width="11.83203125" customWidth="1"/>
    <col min="5" max="5" width="14" customWidth="1"/>
    <col min="6" max="13" width="9.1640625" customWidth="1"/>
    <col min="14" max="14" width="11" customWidth="1"/>
  </cols>
  <sheetData>
    <row r="1" spans="1:14" ht="12.75" customHeight="1">
      <c r="A1" s="136" t="s">
        <v>84</v>
      </c>
      <c r="B1" s="136"/>
      <c r="C1" s="136"/>
      <c r="D1" s="136"/>
      <c r="E1" s="136"/>
      <c r="F1" s="136"/>
      <c r="G1" s="136"/>
      <c r="H1" s="136"/>
      <c r="I1" s="136"/>
      <c r="J1" s="136"/>
      <c r="K1" s="136"/>
      <c r="L1" s="136"/>
      <c r="M1" s="136"/>
      <c r="N1" s="136"/>
    </row>
    <row r="2" spans="1:14" ht="39.75" customHeight="1">
      <c r="A2" s="30" t="s">
        <v>258</v>
      </c>
      <c r="B2" s="30"/>
      <c r="C2" s="30"/>
      <c r="D2" s="30"/>
      <c r="E2" s="30"/>
      <c r="F2" s="30"/>
      <c r="G2" s="30"/>
      <c r="H2" s="30"/>
      <c r="I2" s="30"/>
      <c r="J2" s="137"/>
      <c r="K2" s="137"/>
      <c r="L2" s="137"/>
      <c r="M2" s="137"/>
      <c r="N2" s="137"/>
    </row>
    <row r="3" spans="1:14" ht="12.75" customHeight="1">
      <c r="A3" s="475"/>
      <c r="B3" s="413"/>
      <c r="C3" s="413"/>
      <c r="D3" s="413"/>
      <c r="E3" s="413"/>
      <c r="F3" s="413"/>
      <c r="G3" s="413"/>
      <c r="H3" s="413"/>
      <c r="N3" s="131" t="s">
        <v>434</v>
      </c>
    </row>
    <row r="4" spans="1:14" ht="21" customHeight="1">
      <c r="A4" s="470" t="s">
        <v>254</v>
      </c>
      <c r="B4" s="470" t="s">
        <v>423</v>
      </c>
      <c r="C4" s="470" t="s">
        <v>199</v>
      </c>
      <c r="D4" s="470" t="s">
        <v>197</v>
      </c>
      <c r="E4" s="470" t="s">
        <v>71</v>
      </c>
      <c r="F4" s="160" t="s">
        <v>5</v>
      </c>
      <c r="G4" s="160"/>
      <c r="H4" s="160"/>
      <c r="I4" s="132"/>
      <c r="J4" s="132"/>
      <c r="K4" s="132"/>
      <c r="L4" s="132"/>
      <c r="M4" s="132"/>
      <c r="N4" s="132"/>
    </row>
    <row r="5" spans="1:14" ht="22.5" customHeight="1">
      <c r="A5" s="471"/>
      <c r="B5" s="471"/>
      <c r="C5" s="471"/>
      <c r="D5" s="471"/>
      <c r="E5" s="471"/>
      <c r="F5" s="231" t="s">
        <v>283</v>
      </c>
      <c r="G5" s="231"/>
      <c r="H5" s="231"/>
      <c r="I5" s="231"/>
      <c r="J5" s="132" t="s">
        <v>175</v>
      </c>
      <c r="K5" s="132"/>
      <c r="L5" s="132"/>
      <c r="M5" s="132"/>
      <c r="N5" s="132"/>
    </row>
    <row r="6" spans="1:14" ht="32.25" customHeight="1">
      <c r="A6" s="471"/>
      <c r="B6" s="471"/>
      <c r="C6" s="471"/>
      <c r="D6" s="476"/>
      <c r="E6" s="471"/>
      <c r="F6" s="148" t="s">
        <v>115</v>
      </c>
      <c r="G6" s="148" t="s">
        <v>422</v>
      </c>
      <c r="H6" s="148" t="s">
        <v>230</v>
      </c>
      <c r="I6" s="148" t="s">
        <v>369</v>
      </c>
      <c r="J6" s="148" t="s">
        <v>391</v>
      </c>
      <c r="K6" s="148" t="s">
        <v>38</v>
      </c>
      <c r="L6" s="148" t="s">
        <v>70</v>
      </c>
      <c r="M6" s="148" t="s">
        <v>271</v>
      </c>
      <c r="N6" s="161" t="s">
        <v>177</v>
      </c>
    </row>
    <row r="7" spans="1:14" ht="19.5" customHeight="1">
      <c r="A7" s="149"/>
      <c r="B7" s="149"/>
      <c r="C7" s="149"/>
      <c r="D7" s="149"/>
      <c r="E7" s="150"/>
      <c r="F7" s="149"/>
      <c r="G7" s="149"/>
      <c r="H7" s="149"/>
      <c r="I7" s="150"/>
      <c r="J7" s="149"/>
      <c r="K7" s="150"/>
      <c r="L7" s="149"/>
      <c r="M7" s="149"/>
      <c r="N7" s="149"/>
    </row>
    <row r="8" spans="1:14" ht="19.5" customHeight="1">
      <c r="A8" s="150"/>
      <c r="B8" s="149"/>
      <c r="C8" s="149"/>
      <c r="D8" s="149"/>
      <c r="E8" s="149"/>
      <c r="F8" s="150"/>
      <c r="G8" s="149"/>
      <c r="H8" s="150"/>
      <c r="I8" s="150"/>
      <c r="J8" s="149"/>
      <c r="K8" s="150"/>
      <c r="L8" s="150"/>
      <c r="M8" s="149"/>
      <c r="N8" s="149"/>
    </row>
    <row r="9" spans="1:14" ht="19.5" customHeight="1">
      <c r="A9" s="150"/>
      <c r="B9" s="150"/>
      <c r="C9" s="150"/>
      <c r="D9" s="151"/>
      <c r="E9" s="152"/>
      <c r="F9" s="149"/>
      <c r="G9" s="149"/>
      <c r="H9" s="150"/>
      <c r="I9" s="149"/>
      <c r="J9" s="149"/>
      <c r="K9" s="149"/>
      <c r="L9" s="149"/>
      <c r="M9" s="149"/>
      <c r="N9" s="149"/>
    </row>
    <row r="10" spans="1:14" ht="19.5" customHeight="1">
      <c r="A10" s="150"/>
      <c r="B10" s="150"/>
      <c r="C10" s="149"/>
      <c r="D10" s="149"/>
      <c r="E10" s="150"/>
      <c r="F10" s="150"/>
      <c r="G10" s="149"/>
      <c r="H10" s="149"/>
      <c r="I10" s="150"/>
      <c r="J10" s="149"/>
      <c r="K10" s="150"/>
      <c r="L10" s="149"/>
      <c r="M10" s="149"/>
      <c r="N10" s="149"/>
    </row>
    <row r="11" spans="1:14" ht="19.5" customHeight="1">
      <c r="A11" s="150"/>
      <c r="B11" s="150"/>
      <c r="C11" s="149"/>
      <c r="D11" s="150"/>
      <c r="E11" s="150"/>
      <c r="F11" s="150"/>
      <c r="G11" s="149"/>
      <c r="H11" s="149"/>
      <c r="I11" s="149"/>
      <c r="J11" s="150"/>
      <c r="K11" s="149"/>
      <c r="L11" s="150"/>
      <c r="M11" s="150"/>
      <c r="N11" s="149"/>
    </row>
    <row r="12" spans="1:14" ht="19.5" customHeight="1">
      <c r="A12" s="150"/>
      <c r="B12" s="150"/>
      <c r="C12" s="150"/>
      <c r="D12" s="150"/>
      <c r="E12" s="149"/>
      <c r="F12" s="150"/>
      <c r="G12" s="150"/>
      <c r="H12" s="150"/>
      <c r="I12" s="150"/>
      <c r="J12" s="149"/>
      <c r="K12" s="149"/>
      <c r="L12" s="149"/>
      <c r="M12" s="150"/>
      <c r="N12" s="149"/>
    </row>
    <row r="13" spans="1:14" ht="12.75" customHeight="1">
      <c r="E13" s="8"/>
      <c r="H13" s="8"/>
      <c r="N13" s="8"/>
    </row>
    <row r="14" spans="1:14" ht="18.95" customHeight="1">
      <c r="E14" s="8"/>
      <c r="H14" s="8"/>
      <c r="N14" s="8"/>
    </row>
    <row r="15" spans="1:14" ht="18.95" customHeight="1">
      <c r="I15" s="8"/>
      <c r="L15" s="8"/>
      <c r="N15" s="8"/>
    </row>
    <row r="16" spans="1:14" ht="18.95" customHeight="1">
      <c r="E16" s="8"/>
      <c r="F16" s="8"/>
      <c r="H16" s="8"/>
      <c r="K16" s="8"/>
    </row>
    <row r="17" spans="6:15" ht="18.95" customHeight="1">
      <c r="F17" s="8"/>
      <c r="H17" s="8"/>
      <c r="J17" s="8"/>
      <c r="L17" s="8"/>
    </row>
    <row r="18" spans="6:15" ht="18.95" customHeight="1">
      <c r="G18" s="8"/>
    </row>
    <row r="19" spans="6:15" ht="18.95" customHeight="1">
      <c r="K19" s="8"/>
      <c r="O19" s="8"/>
    </row>
    <row r="20" spans="6:15" ht="18.95" customHeight="1">
      <c r="I20" s="8"/>
    </row>
    <row r="21" spans="6:15" ht="18.95" customHeight="1"/>
    <row r="22" spans="6:15" ht="18.95" customHeight="1"/>
    <row r="23" spans="6:15" ht="18.95" customHeight="1"/>
    <row r="24" spans="6:15" ht="18.95" customHeight="1"/>
    <row r="25" spans="6:15" ht="18.95" customHeight="1"/>
    <row r="26" spans="6:15" ht="18.95" customHeight="1"/>
    <row r="27" spans="6:15" ht="18.95" customHeight="1"/>
    <row r="28" spans="6:15" ht="18.95" customHeight="1"/>
    <row r="29" spans="6:15" ht="18.95" customHeight="1">
      <c r="J29" s="8"/>
    </row>
  </sheetData>
  <sheetProtection formatCells="0" formatColumns="0" formatRows="0"/>
  <mergeCells count="6">
    <mergeCell ref="E4:E6"/>
    <mergeCell ref="A3:H3"/>
    <mergeCell ref="A4:A6"/>
    <mergeCell ref="B4:B6"/>
    <mergeCell ref="C4:C6"/>
    <mergeCell ref="D4:D6"/>
  </mergeCells>
  <phoneticPr fontId="0" type="noConversion"/>
  <printOptions gridLines="1"/>
  <pageMargins left="0.75" right="0.75" top="1" bottom="1" header="0.5" footer="0.5"/>
  <pageSetup orientation="landscape" horizontalDpi="0" verticalDpi="0" r:id="rId1"/>
  <headerFooter alignWithMargins="0"/>
</worksheet>
</file>

<file path=xl/worksheets/sheet29.xml><?xml version="1.0" encoding="utf-8"?>
<worksheet xmlns="http://schemas.openxmlformats.org/spreadsheetml/2006/main" xmlns:r="http://schemas.openxmlformats.org/officeDocument/2006/relationships">
  <dimension ref="A1:M18"/>
  <sheetViews>
    <sheetView showGridLines="0" showZeros="0" workbookViewId="0">
      <selection activeCell="E8" sqref="E8"/>
    </sheetView>
  </sheetViews>
  <sheetFormatPr defaultColWidth="9.1640625" defaultRowHeight="12.75" customHeight="1"/>
  <cols>
    <col min="1" max="1" width="10.83203125" customWidth="1"/>
    <col min="2" max="8" width="9.1640625" customWidth="1"/>
    <col min="9" max="10" width="19.33203125" customWidth="1"/>
    <col min="11" max="12" width="15.6640625" customWidth="1"/>
  </cols>
  <sheetData>
    <row r="1" spans="1:13" ht="12.75" customHeight="1">
      <c r="A1" t="s">
        <v>340</v>
      </c>
    </row>
    <row r="2" spans="1:13" ht="42" customHeight="1">
      <c r="A2" s="30" t="s">
        <v>55</v>
      </c>
      <c r="B2" s="133"/>
      <c r="C2" s="133"/>
      <c r="D2" s="133"/>
      <c r="E2" s="133"/>
      <c r="F2" s="133"/>
      <c r="G2" s="133"/>
      <c r="H2" s="133"/>
      <c r="I2" s="133"/>
      <c r="J2" s="133"/>
      <c r="K2" s="133"/>
      <c r="L2" s="133"/>
    </row>
    <row r="3" spans="1:13" ht="12.75" customHeight="1">
      <c r="A3" s="475"/>
      <c r="B3" s="413"/>
      <c r="C3" s="413"/>
      <c r="D3" s="413"/>
      <c r="E3" s="413"/>
      <c r="F3" s="413"/>
      <c r="G3" s="413"/>
      <c r="H3" s="413"/>
      <c r="L3" s="131" t="s">
        <v>434</v>
      </c>
    </row>
    <row r="4" spans="1:13" ht="23.25" customHeight="1">
      <c r="A4" s="429" t="s">
        <v>346</v>
      </c>
      <c r="B4" s="429" t="s">
        <v>166</v>
      </c>
      <c r="C4" s="429"/>
      <c r="D4" s="429"/>
      <c r="E4" s="429"/>
      <c r="F4" s="429"/>
      <c r="G4" s="429"/>
      <c r="H4" s="429"/>
      <c r="I4" s="471" t="s">
        <v>163</v>
      </c>
      <c r="J4" s="471" t="s">
        <v>427</v>
      </c>
      <c r="K4" s="132" t="s">
        <v>379</v>
      </c>
      <c r="L4" s="162"/>
    </row>
    <row r="5" spans="1:13" ht="21.75" customHeight="1">
      <c r="A5" s="394"/>
      <c r="B5" s="394" t="s">
        <v>423</v>
      </c>
      <c r="C5" s="394" t="s">
        <v>54</v>
      </c>
      <c r="D5" s="394"/>
      <c r="E5" s="394"/>
      <c r="F5" s="394"/>
      <c r="G5" s="394" t="s">
        <v>378</v>
      </c>
      <c r="H5" s="394"/>
      <c r="I5" s="471"/>
      <c r="J5" s="471"/>
      <c r="K5" s="471" t="s">
        <v>136</v>
      </c>
      <c r="L5" s="471" t="s">
        <v>383</v>
      </c>
    </row>
    <row r="6" spans="1:13" ht="39" customHeight="1">
      <c r="A6" s="434"/>
      <c r="B6" s="434"/>
      <c r="C6" s="144" t="s">
        <v>60</v>
      </c>
      <c r="D6" s="144" t="s">
        <v>316</v>
      </c>
      <c r="E6" s="144" t="s">
        <v>242</v>
      </c>
      <c r="F6" s="144" t="s">
        <v>157</v>
      </c>
      <c r="G6" s="144" t="s">
        <v>39</v>
      </c>
      <c r="H6" s="144" t="s">
        <v>282</v>
      </c>
      <c r="I6" s="476"/>
      <c r="J6" s="471"/>
      <c r="K6" s="471"/>
      <c r="L6" s="471" t="s">
        <v>383</v>
      </c>
    </row>
    <row r="7" spans="1:13" ht="19.5" customHeight="1">
      <c r="A7" s="149"/>
      <c r="B7" s="149"/>
      <c r="C7" s="150"/>
      <c r="D7" s="149"/>
      <c r="E7" s="150"/>
      <c r="F7" s="149"/>
      <c r="G7" s="150"/>
      <c r="H7" s="149"/>
      <c r="I7" s="150"/>
      <c r="J7" s="149"/>
      <c r="K7" s="149"/>
      <c r="L7" s="149"/>
    </row>
    <row r="8" spans="1:13" ht="19.5" customHeight="1">
      <c r="A8" s="150"/>
      <c r="B8" s="150"/>
      <c r="C8" s="150"/>
      <c r="D8" s="149"/>
      <c r="E8" s="149"/>
      <c r="F8" s="149"/>
      <c r="G8" s="150"/>
      <c r="H8" s="149"/>
      <c r="I8" s="150"/>
      <c r="J8" s="149"/>
      <c r="K8" s="149"/>
      <c r="L8" s="150"/>
      <c r="M8" s="8"/>
    </row>
    <row r="9" spans="1:13" ht="19.5" customHeight="1">
      <c r="A9" s="150"/>
      <c r="B9" s="150"/>
      <c r="C9" s="149"/>
      <c r="D9" s="150"/>
      <c r="E9" s="150"/>
      <c r="F9" s="150"/>
      <c r="G9" s="150"/>
      <c r="H9" s="149"/>
      <c r="I9" s="150"/>
      <c r="J9" s="150"/>
      <c r="K9" s="149"/>
      <c r="L9" s="150"/>
    </row>
    <row r="10" spans="1:13" ht="19.5" customHeight="1">
      <c r="A10" s="150"/>
      <c r="B10" s="150"/>
      <c r="C10" s="150"/>
      <c r="D10" s="149"/>
      <c r="E10" s="150"/>
      <c r="F10" s="149"/>
      <c r="G10" s="150"/>
      <c r="H10" s="150"/>
      <c r="I10" s="150"/>
      <c r="J10" s="150"/>
      <c r="K10" s="150"/>
      <c r="L10" s="149"/>
      <c r="M10" s="8"/>
    </row>
    <row r="11" spans="1:13" ht="19.5" customHeight="1">
      <c r="A11" s="150"/>
      <c r="B11" s="150"/>
      <c r="C11" s="150"/>
      <c r="D11" s="150"/>
      <c r="E11" s="150"/>
      <c r="F11" s="150"/>
      <c r="G11" s="150"/>
      <c r="H11" s="149"/>
      <c r="I11" s="150"/>
      <c r="J11" s="150"/>
      <c r="K11" s="149"/>
      <c r="L11" s="150"/>
    </row>
    <row r="12" spans="1:13" ht="19.5" customHeight="1">
      <c r="A12" s="150"/>
      <c r="B12" s="150"/>
      <c r="C12" s="150"/>
      <c r="D12" s="149"/>
      <c r="E12" s="150"/>
      <c r="F12" s="150"/>
      <c r="G12" s="150"/>
      <c r="H12" s="150"/>
      <c r="I12" s="150"/>
      <c r="J12" s="150"/>
      <c r="K12" s="150"/>
      <c r="L12" s="150"/>
    </row>
    <row r="13" spans="1:13" ht="12.75" customHeight="1">
      <c r="E13" s="8"/>
      <c r="F13" s="8"/>
      <c r="G13" s="8"/>
      <c r="I13" s="8"/>
      <c r="L13" s="8"/>
    </row>
    <row r="14" spans="1:13" ht="18.95" customHeight="1">
      <c r="E14" s="8"/>
      <c r="F14" s="8"/>
      <c r="G14" s="8"/>
      <c r="I14" s="8"/>
      <c r="L14" s="8"/>
    </row>
    <row r="15" spans="1:13" ht="18.95" customHeight="1">
      <c r="C15" s="8"/>
      <c r="I15" s="8"/>
    </row>
    <row r="16" spans="1:13" ht="18.95" customHeight="1">
      <c r="G16" s="8"/>
      <c r="H16" s="8"/>
      <c r="I16" s="8"/>
    </row>
    <row r="17" spans="4:11" ht="18.95" customHeight="1">
      <c r="D17" s="8"/>
    </row>
    <row r="18" spans="4:11" ht="18.95" customHeight="1">
      <c r="G18" s="8"/>
      <c r="H18" s="8"/>
      <c r="I18" s="8"/>
      <c r="K18" s="8"/>
    </row>
  </sheetData>
  <sheetProtection formatCells="0" formatColumns="0" formatRows="0"/>
  <mergeCells count="10">
    <mergeCell ref="A3:H3"/>
    <mergeCell ref="I4:I6"/>
    <mergeCell ref="J4:J6"/>
    <mergeCell ref="K5:K6"/>
    <mergeCell ref="L5:L6"/>
    <mergeCell ref="A4:A6"/>
    <mergeCell ref="B4:H4"/>
    <mergeCell ref="B5:B6"/>
    <mergeCell ref="C5:F5"/>
    <mergeCell ref="G5:H5"/>
  </mergeCells>
  <phoneticPr fontId="0" type="noConversion"/>
  <printOptions gridLines="1"/>
  <pageMargins left="0.75" right="0.75" top="1" bottom="1" header="0.5" footer="0.5"/>
  <pageSetup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N69"/>
  <sheetViews>
    <sheetView showGridLines="0" showZeros="0" workbookViewId="0">
      <selection activeCell="D68" sqref="D68"/>
    </sheetView>
  </sheetViews>
  <sheetFormatPr defaultColWidth="9.1640625" defaultRowHeight="11.25"/>
  <cols>
    <col min="1" max="1" width="13.6640625" customWidth="1"/>
    <col min="2" max="2" width="24.1640625" customWidth="1"/>
    <col min="3" max="3" width="13.33203125" customWidth="1"/>
    <col min="4" max="4" width="13" customWidth="1"/>
    <col min="5" max="5" width="17" customWidth="1"/>
    <col min="6" max="6" width="14.33203125" customWidth="1"/>
    <col min="7" max="7" width="17.1640625" customWidth="1"/>
    <col min="8" max="8" width="14.33203125" customWidth="1"/>
    <col min="9" max="11" width="10.83203125" customWidth="1"/>
    <col min="12" max="12" width="12" customWidth="1"/>
  </cols>
  <sheetData>
    <row r="1" spans="1:14" ht="20.100000000000001" customHeight="1">
      <c r="A1" s="27" t="s">
        <v>207</v>
      </c>
      <c r="B1" s="29"/>
      <c r="C1" s="29"/>
      <c r="D1" s="29"/>
      <c r="E1" s="29"/>
      <c r="F1" s="29"/>
      <c r="G1" s="29"/>
      <c r="H1" s="29"/>
      <c r="I1" s="29"/>
      <c r="J1" s="29"/>
      <c r="K1" s="29"/>
      <c r="L1" s="29"/>
    </row>
    <row r="2" spans="1:14" ht="20.100000000000001" customHeight="1">
      <c r="A2" s="30" t="s">
        <v>405</v>
      </c>
      <c r="B2" s="30"/>
      <c r="C2" s="30"/>
      <c r="D2" s="30"/>
      <c r="E2" s="30"/>
      <c r="F2" s="30"/>
      <c r="G2" s="30"/>
      <c r="H2" s="30"/>
      <c r="I2" s="30"/>
      <c r="J2" s="30"/>
      <c r="K2" s="30"/>
      <c r="L2" s="38"/>
      <c r="M2" s="39"/>
    </row>
    <row r="3" spans="1:14" ht="20.100000000000001" customHeight="1">
      <c r="A3" s="412" t="s">
        <v>462</v>
      </c>
      <c r="B3" s="413"/>
      <c r="C3" s="413"/>
      <c r="D3" s="413"/>
      <c r="E3" s="413"/>
      <c r="F3" s="29"/>
      <c r="G3" s="29"/>
      <c r="H3" s="29"/>
      <c r="I3" s="29"/>
      <c r="J3" s="29"/>
      <c r="L3" s="29"/>
      <c r="M3" s="31" t="s">
        <v>246</v>
      </c>
    </row>
    <row r="4" spans="1:14" ht="20.100000000000001" customHeight="1">
      <c r="A4" s="409" t="s">
        <v>228</v>
      </c>
      <c r="B4" s="409"/>
      <c r="C4" s="404" t="s">
        <v>27</v>
      </c>
      <c r="D4" s="404"/>
      <c r="E4" s="404"/>
      <c r="F4" s="403"/>
      <c r="G4" s="403"/>
      <c r="H4" s="403"/>
      <c r="I4" s="403"/>
      <c r="J4" s="403"/>
      <c r="K4" s="403"/>
      <c r="L4" s="403"/>
      <c r="M4" s="403"/>
    </row>
    <row r="5" spans="1:14" ht="21" customHeight="1">
      <c r="A5" s="410" t="s">
        <v>10</v>
      </c>
      <c r="B5" s="411" t="s">
        <v>309</v>
      </c>
      <c r="C5" s="414" t="s">
        <v>104</v>
      </c>
      <c r="D5" s="402" t="s">
        <v>60</v>
      </c>
      <c r="E5" s="402"/>
      <c r="F5" s="402"/>
      <c r="G5" s="402"/>
      <c r="H5" s="402"/>
      <c r="I5" s="415" t="s">
        <v>151</v>
      </c>
      <c r="J5" s="417" t="s">
        <v>130</v>
      </c>
      <c r="K5" s="402" t="s">
        <v>49</v>
      </c>
      <c r="L5" s="402" t="s">
        <v>107</v>
      </c>
      <c r="M5" s="402" t="s">
        <v>339</v>
      </c>
    </row>
    <row r="6" spans="1:14" ht="52.5" customHeight="1">
      <c r="A6" s="410"/>
      <c r="B6" s="411"/>
      <c r="C6" s="411"/>
      <c r="D6" s="33" t="s">
        <v>257</v>
      </c>
      <c r="E6" s="33" t="s">
        <v>16</v>
      </c>
      <c r="F6" s="34" t="s">
        <v>129</v>
      </c>
      <c r="G6" s="34" t="s">
        <v>6</v>
      </c>
      <c r="H6" s="35" t="s">
        <v>327</v>
      </c>
      <c r="I6" s="416"/>
      <c r="J6" s="417"/>
      <c r="K6" s="402"/>
      <c r="L6" s="402"/>
      <c r="M6" s="402"/>
    </row>
    <row r="7" spans="1:14" ht="20.100000000000001" customHeight="1">
      <c r="A7" s="36" t="s">
        <v>306</v>
      </c>
      <c r="B7" s="36" t="s">
        <v>306</v>
      </c>
      <c r="C7" s="37">
        <v>1</v>
      </c>
      <c r="D7" s="20">
        <v>2</v>
      </c>
      <c r="E7" s="20">
        <v>3</v>
      </c>
      <c r="F7" s="21">
        <v>4</v>
      </c>
      <c r="G7" s="21">
        <v>5</v>
      </c>
      <c r="H7" s="21">
        <v>6</v>
      </c>
      <c r="I7" s="20">
        <v>7</v>
      </c>
      <c r="J7" s="20">
        <v>8</v>
      </c>
      <c r="K7" s="20">
        <v>9</v>
      </c>
      <c r="L7" s="20">
        <v>10</v>
      </c>
      <c r="M7" s="20">
        <v>11</v>
      </c>
    </row>
    <row r="8" spans="1:14" s="305" customFormat="1" ht="33" customHeight="1">
      <c r="A8" s="303"/>
      <c r="B8" s="296" t="s">
        <v>104</v>
      </c>
      <c r="C8" s="297">
        <f>C9+C32+C37+C41+C47+C50+C60+C64+C67</f>
        <v>19551.059999999998</v>
      </c>
      <c r="D8" s="297">
        <f t="shared" ref="D8:E8" si="0">D9+D32+D37+D41+D47+D50+D60+D64+D67</f>
        <v>19551.059999999998</v>
      </c>
      <c r="E8" s="297">
        <f t="shared" si="0"/>
        <v>19551.059999999998</v>
      </c>
      <c r="F8" s="299">
        <v>0</v>
      </c>
      <c r="G8" s="299">
        <v>0</v>
      </c>
      <c r="H8" s="299">
        <v>0</v>
      </c>
      <c r="I8" s="299">
        <v>0</v>
      </c>
      <c r="J8" s="299">
        <v>0</v>
      </c>
      <c r="K8" s="297">
        <v>0</v>
      </c>
      <c r="L8" s="300">
        <v>0</v>
      </c>
      <c r="M8" s="301">
        <v>0</v>
      </c>
    </row>
    <row r="9" spans="1:14" s="305" customFormat="1" ht="33" customHeight="1">
      <c r="A9" s="303" t="s">
        <v>1895</v>
      </c>
      <c r="B9" s="296" t="s">
        <v>1898</v>
      </c>
      <c r="C9" s="297">
        <f>C10+C13+C17+C20+C23+C26+C29</f>
        <v>6014.2999999999993</v>
      </c>
      <c r="D9" s="297">
        <f t="shared" ref="D9:E9" si="1">D10+D13+D17+D20+D23+D26+D29</f>
        <v>6014.2999999999993</v>
      </c>
      <c r="E9" s="297">
        <f t="shared" si="1"/>
        <v>6014.2999999999993</v>
      </c>
      <c r="F9" s="299"/>
      <c r="G9" s="299"/>
      <c r="H9" s="299"/>
      <c r="I9" s="299"/>
      <c r="J9" s="299"/>
      <c r="K9" s="297"/>
      <c r="L9" s="300"/>
      <c r="M9" s="301"/>
    </row>
    <row r="10" spans="1:14" s="305" customFormat="1" ht="33" customHeight="1">
      <c r="A10" s="303" t="s">
        <v>1896</v>
      </c>
      <c r="B10" s="296" t="s">
        <v>483</v>
      </c>
      <c r="C10" s="297">
        <f>C11+C12</f>
        <v>4077.71</v>
      </c>
      <c r="D10" s="297">
        <f t="shared" ref="D10:E10" si="2">D11+D12</f>
        <v>4077.71</v>
      </c>
      <c r="E10" s="297">
        <f t="shared" si="2"/>
        <v>4077.71</v>
      </c>
      <c r="F10" s="299"/>
      <c r="G10" s="299"/>
      <c r="H10" s="299"/>
      <c r="I10" s="299"/>
      <c r="J10" s="299"/>
      <c r="K10" s="297"/>
      <c r="L10" s="300"/>
      <c r="M10" s="301"/>
    </row>
    <row r="11" spans="1:14" ht="33" customHeight="1">
      <c r="A11" s="294">
        <v>2010301</v>
      </c>
      <c r="B11" s="189" t="str">
        <f>VLOOKUP(A11,Sheet1!A1:B1830,2,0)</f>
        <v>行政运行</v>
      </c>
      <c r="C11" s="173">
        <v>3772.21</v>
      </c>
      <c r="D11" s="173">
        <v>3772.21</v>
      </c>
      <c r="E11" s="173">
        <v>3772.21</v>
      </c>
      <c r="F11" s="172">
        <v>0</v>
      </c>
      <c r="G11" s="172">
        <v>0</v>
      </c>
      <c r="H11" s="172">
        <v>0</v>
      </c>
      <c r="I11" s="172">
        <v>0</v>
      </c>
      <c r="J11" s="172">
        <v>0</v>
      </c>
      <c r="K11" s="173">
        <v>0</v>
      </c>
      <c r="L11" s="177">
        <v>0</v>
      </c>
      <c r="M11" s="178">
        <v>0</v>
      </c>
      <c r="N11" s="8"/>
    </row>
    <row r="12" spans="1:14" ht="33" customHeight="1">
      <c r="A12" s="294">
        <v>2010302</v>
      </c>
      <c r="B12" s="189" t="str">
        <f>VLOOKUP(A12,Sheet1!A2:B1831,2,0)</f>
        <v>一般行政管理事务</v>
      </c>
      <c r="C12" s="173">
        <v>305.5</v>
      </c>
      <c r="D12" s="173">
        <v>305.5</v>
      </c>
      <c r="E12" s="173">
        <v>305.5</v>
      </c>
      <c r="F12" s="172">
        <v>0</v>
      </c>
      <c r="G12" s="172">
        <v>0</v>
      </c>
      <c r="H12" s="172">
        <v>0</v>
      </c>
      <c r="I12" s="172">
        <v>0</v>
      </c>
      <c r="J12" s="172">
        <v>0</v>
      </c>
      <c r="K12" s="173">
        <v>0</v>
      </c>
      <c r="L12" s="177">
        <v>0</v>
      </c>
      <c r="M12" s="178">
        <v>0</v>
      </c>
    </row>
    <row r="13" spans="1:14" s="302" customFormat="1" ht="33" customHeight="1">
      <c r="A13" s="295">
        <v>20106</v>
      </c>
      <c r="B13" s="296" t="str">
        <f>VLOOKUP(A13,Sheet1!A3:B1832,2,0)</f>
        <v>财政事务</v>
      </c>
      <c r="C13" s="297">
        <f>C14+C15+C16</f>
        <v>702</v>
      </c>
      <c r="D13" s="297">
        <f t="shared" ref="D13:E13" si="3">D14+D15+D16</f>
        <v>702</v>
      </c>
      <c r="E13" s="297">
        <f t="shared" si="3"/>
        <v>702</v>
      </c>
      <c r="F13" s="299"/>
      <c r="G13" s="299"/>
      <c r="H13" s="299"/>
      <c r="I13" s="299"/>
      <c r="J13" s="299"/>
      <c r="K13" s="297"/>
      <c r="L13" s="300"/>
      <c r="M13" s="301"/>
    </row>
    <row r="14" spans="1:14" ht="33" customHeight="1">
      <c r="A14" s="294">
        <v>2010601</v>
      </c>
      <c r="B14" s="189" t="str">
        <f>VLOOKUP(A14,Sheet1!A4:B1833,2,0)</f>
        <v>行政运行</v>
      </c>
      <c r="C14" s="173">
        <v>32</v>
      </c>
      <c r="D14" s="173">
        <v>32</v>
      </c>
      <c r="E14" s="173">
        <v>32</v>
      </c>
      <c r="F14" s="172">
        <v>0</v>
      </c>
      <c r="G14" s="172">
        <v>0</v>
      </c>
      <c r="H14" s="172">
        <v>0</v>
      </c>
      <c r="I14" s="172">
        <v>0</v>
      </c>
      <c r="J14" s="172">
        <v>0</v>
      </c>
      <c r="K14" s="173">
        <v>0</v>
      </c>
      <c r="L14" s="177">
        <v>0</v>
      </c>
      <c r="M14" s="178">
        <v>0</v>
      </c>
    </row>
    <row r="15" spans="1:14" ht="33" customHeight="1">
      <c r="A15" s="294">
        <v>2010608</v>
      </c>
      <c r="B15" s="189" t="str">
        <f>VLOOKUP(A15,Sheet1!A5:B1834,2,0)</f>
        <v>财政委托业务支出</v>
      </c>
      <c r="C15" s="173">
        <v>300</v>
      </c>
      <c r="D15" s="173">
        <v>300</v>
      </c>
      <c r="E15" s="173">
        <v>300</v>
      </c>
      <c r="F15" s="172">
        <v>0</v>
      </c>
      <c r="G15" s="172">
        <v>0</v>
      </c>
      <c r="H15" s="172">
        <v>0</v>
      </c>
      <c r="I15" s="172">
        <v>0</v>
      </c>
      <c r="J15" s="172">
        <v>0</v>
      </c>
      <c r="K15" s="173">
        <v>0</v>
      </c>
      <c r="L15" s="177">
        <v>0</v>
      </c>
      <c r="M15" s="178">
        <v>0</v>
      </c>
    </row>
    <row r="16" spans="1:14" ht="33" customHeight="1">
      <c r="A16" s="294">
        <v>2010699</v>
      </c>
      <c r="B16" s="189" t="str">
        <f>VLOOKUP(A16,Sheet1!A6:B1835,2,0)</f>
        <v>其他财政事务支出</v>
      </c>
      <c r="C16" s="173">
        <v>370</v>
      </c>
      <c r="D16" s="173">
        <v>370</v>
      </c>
      <c r="E16" s="173">
        <v>370</v>
      </c>
      <c r="F16" s="172">
        <v>0</v>
      </c>
      <c r="G16" s="172">
        <v>0</v>
      </c>
      <c r="H16" s="172">
        <v>0</v>
      </c>
      <c r="I16" s="172">
        <v>0</v>
      </c>
      <c r="J16" s="172">
        <v>0</v>
      </c>
      <c r="K16" s="173">
        <v>0</v>
      </c>
      <c r="L16" s="177">
        <v>0</v>
      </c>
      <c r="M16" s="178">
        <v>0</v>
      </c>
    </row>
    <row r="17" spans="1:13" s="302" customFormat="1" ht="33" customHeight="1">
      <c r="A17" s="295">
        <v>20111</v>
      </c>
      <c r="B17" s="296" t="str">
        <f>VLOOKUP(A17,Sheet1!A7:B1836,2,0)</f>
        <v>纪检监察事务</v>
      </c>
      <c r="C17" s="297">
        <f>C18+C19</f>
        <v>34</v>
      </c>
      <c r="D17" s="297">
        <f t="shared" ref="D17:E17" si="4">D18+D19</f>
        <v>34</v>
      </c>
      <c r="E17" s="297">
        <f t="shared" si="4"/>
        <v>34</v>
      </c>
      <c r="F17" s="299"/>
      <c r="G17" s="299"/>
      <c r="H17" s="299"/>
      <c r="I17" s="299"/>
      <c r="J17" s="299"/>
      <c r="K17" s="297"/>
      <c r="L17" s="300"/>
      <c r="M17" s="301"/>
    </row>
    <row r="18" spans="1:13" ht="33" customHeight="1">
      <c r="A18" s="294">
        <v>2011101</v>
      </c>
      <c r="B18" s="189" t="str">
        <f>VLOOKUP(A18,Sheet1!A8:B1837,2,0)</f>
        <v>行政运行</v>
      </c>
      <c r="C18" s="173">
        <v>10</v>
      </c>
      <c r="D18" s="173">
        <v>10</v>
      </c>
      <c r="E18" s="173">
        <v>10</v>
      </c>
      <c r="F18" s="172">
        <v>0</v>
      </c>
      <c r="G18" s="172">
        <v>0</v>
      </c>
      <c r="H18" s="172">
        <v>0</v>
      </c>
      <c r="I18" s="172">
        <v>0</v>
      </c>
      <c r="J18" s="172">
        <v>0</v>
      </c>
      <c r="K18" s="173">
        <v>0</v>
      </c>
      <c r="L18" s="177">
        <v>0</v>
      </c>
      <c r="M18" s="178">
        <v>0</v>
      </c>
    </row>
    <row r="19" spans="1:13" ht="33" customHeight="1">
      <c r="A19" s="294">
        <v>2011102</v>
      </c>
      <c r="B19" s="189" t="str">
        <f>VLOOKUP(A19,Sheet1!A9:B1838,2,0)</f>
        <v>一般行政管理事务</v>
      </c>
      <c r="C19" s="173">
        <v>24</v>
      </c>
      <c r="D19" s="173">
        <v>24</v>
      </c>
      <c r="E19" s="173">
        <v>24</v>
      </c>
      <c r="F19" s="172">
        <v>0</v>
      </c>
      <c r="G19" s="172">
        <v>0</v>
      </c>
      <c r="H19" s="172">
        <v>0</v>
      </c>
      <c r="I19" s="172">
        <v>0</v>
      </c>
      <c r="J19" s="172">
        <v>0</v>
      </c>
      <c r="K19" s="173">
        <v>0</v>
      </c>
      <c r="L19" s="177">
        <v>0</v>
      </c>
      <c r="M19" s="178">
        <v>0</v>
      </c>
    </row>
    <row r="20" spans="1:13" s="302" customFormat="1" ht="33" customHeight="1">
      <c r="A20" s="295">
        <v>20113</v>
      </c>
      <c r="B20" s="296" t="str">
        <f>VLOOKUP(A20,Sheet1!A10:B1839,2,0)</f>
        <v>商贸事务</v>
      </c>
      <c r="C20" s="297">
        <f>C21+C22</f>
        <v>486</v>
      </c>
      <c r="D20" s="297">
        <f t="shared" ref="D20:E20" si="5">D21+D22</f>
        <v>486</v>
      </c>
      <c r="E20" s="297">
        <f t="shared" si="5"/>
        <v>486</v>
      </c>
      <c r="F20" s="299"/>
      <c r="G20" s="299"/>
      <c r="H20" s="299"/>
      <c r="I20" s="299"/>
      <c r="J20" s="299"/>
      <c r="K20" s="297"/>
      <c r="L20" s="300"/>
      <c r="M20" s="301"/>
    </row>
    <row r="21" spans="1:13" ht="33" customHeight="1">
      <c r="A21" s="294">
        <v>2011301</v>
      </c>
      <c r="B21" s="189" t="str">
        <f>VLOOKUP(A21,Sheet1!A11:B1840,2,0)</f>
        <v>行政运行</v>
      </c>
      <c r="C21" s="173">
        <v>36</v>
      </c>
      <c r="D21" s="173">
        <v>36</v>
      </c>
      <c r="E21" s="173">
        <v>36</v>
      </c>
      <c r="F21" s="172">
        <v>0</v>
      </c>
      <c r="G21" s="172">
        <v>0</v>
      </c>
      <c r="H21" s="172">
        <v>0</v>
      </c>
      <c r="I21" s="172">
        <v>0</v>
      </c>
      <c r="J21" s="172">
        <v>0</v>
      </c>
      <c r="K21" s="173">
        <v>0</v>
      </c>
      <c r="L21" s="177">
        <v>0</v>
      </c>
      <c r="M21" s="178">
        <v>0</v>
      </c>
    </row>
    <row r="22" spans="1:13" ht="33" customHeight="1">
      <c r="A22" s="294">
        <v>2011308</v>
      </c>
      <c r="B22" s="189" t="str">
        <f>VLOOKUP(A22,Sheet1!A12:B1841,2,0)</f>
        <v>招商引资</v>
      </c>
      <c r="C22" s="173">
        <v>450</v>
      </c>
      <c r="D22" s="173">
        <v>450</v>
      </c>
      <c r="E22" s="173">
        <v>450</v>
      </c>
      <c r="F22" s="172"/>
      <c r="G22" s="172"/>
      <c r="H22" s="172"/>
      <c r="I22" s="172"/>
      <c r="J22" s="172"/>
      <c r="K22" s="173"/>
      <c r="L22" s="177"/>
      <c r="M22" s="178"/>
    </row>
    <row r="23" spans="1:13" s="302" customFormat="1" ht="33" customHeight="1">
      <c r="A23" s="295">
        <v>20129</v>
      </c>
      <c r="B23" s="296" t="str">
        <f>VLOOKUP(A23,Sheet1!A13:B1842,2,0)</f>
        <v>群众团体事务</v>
      </c>
      <c r="C23" s="297">
        <f>C24+C25</f>
        <v>57.73</v>
      </c>
      <c r="D23" s="297">
        <f t="shared" ref="D23:E23" si="6">D24+D25</f>
        <v>57.73</v>
      </c>
      <c r="E23" s="297">
        <f t="shared" si="6"/>
        <v>57.73</v>
      </c>
      <c r="F23" s="299"/>
      <c r="G23" s="299"/>
      <c r="H23" s="299"/>
      <c r="I23" s="299"/>
      <c r="J23" s="299"/>
      <c r="K23" s="297"/>
      <c r="L23" s="300"/>
      <c r="M23" s="301"/>
    </row>
    <row r="24" spans="1:13" ht="33" customHeight="1">
      <c r="A24" s="294">
        <v>2012906</v>
      </c>
      <c r="B24" s="189" t="str">
        <f>VLOOKUP(A24,Sheet1!A14:B1843,2,0)</f>
        <v>工会事务</v>
      </c>
      <c r="C24" s="173">
        <v>51.73</v>
      </c>
      <c r="D24" s="173">
        <v>51.73</v>
      </c>
      <c r="E24" s="173">
        <v>51.73</v>
      </c>
      <c r="F24" s="172">
        <v>0</v>
      </c>
      <c r="G24" s="172">
        <v>0</v>
      </c>
      <c r="H24" s="172">
        <v>0</v>
      </c>
      <c r="I24" s="172">
        <v>0</v>
      </c>
      <c r="J24" s="172">
        <v>0</v>
      </c>
      <c r="K24" s="173">
        <v>0</v>
      </c>
      <c r="L24" s="177">
        <v>0</v>
      </c>
      <c r="M24" s="178">
        <v>0</v>
      </c>
    </row>
    <row r="25" spans="1:13" ht="33" customHeight="1">
      <c r="A25" s="294">
        <v>2012950</v>
      </c>
      <c r="B25" s="189" t="str">
        <f>VLOOKUP(A25,Sheet1!A15:B1844,2,0)</f>
        <v>事业运行</v>
      </c>
      <c r="C25" s="173">
        <v>6</v>
      </c>
      <c r="D25" s="173">
        <v>6</v>
      </c>
      <c r="E25" s="173">
        <v>6</v>
      </c>
      <c r="F25" s="172">
        <v>0</v>
      </c>
      <c r="G25" s="172">
        <v>0</v>
      </c>
      <c r="H25" s="172">
        <v>0</v>
      </c>
      <c r="I25" s="172">
        <v>0</v>
      </c>
      <c r="J25" s="172">
        <v>0</v>
      </c>
      <c r="K25" s="173">
        <v>0</v>
      </c>
      <c r="L25" s="177">
        <v>0</v>
      </c>
      <c r="M25" s="178">
        <v>0</v>
      </c>
    </row>
    <row r="26" spans="1:13" s="302" customFormat="1" ht="33" customHeight="1">
      <c r="A26" s="295">
        <v>20132</v>
      </c>
      <c r="B26" s="296" t="str">
        <f>VLOOKUP(A26,Sheet1!A16:B1845,2,0)</f>
        <v>组织事务</v>
      </c>
      <c r="C26" s="297">
        <f>C27+C28</f>
        <v>318.86</v>
      </c>
      <c r="D26" s="297">
        <f t="shared" ref="D26:E26" si="7">D27+D28</f>
        <v>318.86</v>
      </c>
      <c r="E26" s="297">
        <f t="shared" si="7"/>
        <v>318.86</v>
      </c>
      <c r="F26" s="299"/>
      <c r="G26" s="299"/>
      <c r="H26" s="299"/>
      <c r="I26" s="299"/>
      <c r="J26" s="299"/>
      <c r="K26" s="297"/>
      <c r="L26" s="300"/>
      <c r="M26" s="301"/>
    </row>
    <row r="27" spans="1:13" ht="33" customHeight="1">
      <c r="A27" s="294">
        <v>2013201</v>
      </c>
      <c r="B27" s="189" t="str">
        <f>VLOOKUP(A27,Sheet1!A17:B1846,2,0)</f>
        <v>行政运行</v>
      </c>
      <c r="C27" s="173">
        <v>8</v>
      </c>
      <c r="D27" s="173">
        <v>8</v>
      </c>
      <c r="E27" s="173">
        <v>8</v>
      </c>
      <c r="F27" s="172">
        <v>0</v>
      </c>
      <c r="G27" s="172">
        <v>0</v>
      </c>
      <c r="H27" s="172">
        <v>0</v>
      </c>
      <c r="I27" s="172">
        <v>0</v>
      </c>
      <c r="J27" s="172">
        <v>0</v>
      </c>
      <c r="K27" s="173">
        <v>0</v>
      </c>
      <c r="L27" s="177">
        <v>0</v>
      </c>
      <c r="M27" s="178">
        <v>0</v>
      </c>
    </row>
    <row r="28" spans="1:13" ht="33" customHeight="1">
      <c r="A28" s="294">
        <v>2013299</v>
      </c>
      <c r="B28" s="189" t="str">
        <f>VLOOKUP(A28,Sheet1!A18:B1847,2,0)</f>
        <v>其他组织事务支出</v>
      </c>
      <c r="C28" s="173">
        <f>231.24+79.62</f>
        <v>310.86</v>
      </c>
      <c r="D28" s="173">
        <f>231.24+79.62</f>
        <v>310.86</v>
      </c>
      <c r="E28" s="173">
        <f>231.24+79.62</f>
        <v>310.86</v>
      </c>
      <c r="F28" s="172">
        <v>0</v>
      </c>
      <c r="G28" s="172">
        <v>0</v>
      </c>
      <c r="H28" s="172">
        <v>0</v>
      </c>
      <c r="I28" s="172">
        <v>0</v>
      </c>
      <c r="J28" s="172">
        <v>0</v>
      </c>
      <c r="K28" s="173">
        <v>0</v>
      </c>
      <c r="L28" s="177">
        <v>0</v>
      </c>
      <c r="M28" s="178">
        <v>0</v>
      </c>
    </row>
    <row r="29" spans="1:13" s="302" customFormat="1" ht="33" customHeight="1">
      <c r="A29" s="295">
        <v>20133</v>
      </c>
      <c r="B29" s="296" t="str">
        <f>VLOOKUP(A29,Sheet1!A19:B1848,2,0)</f>
        <v>宣传事务</v>
      </c>
      <c r="C29" s="297">
        <f>C30+C31</f>
        <v>338</v>
      </c>
      <c r="D29" s="297">
        <f t="shared" ref="D29:E29" si="8">D30+D31</f>
        <v>338</v>
      </c>
      <c r="E29" s="297">
        <f t="shared" si="8"/>
        <v>338</v>
      </c>
      <c r="F29" s="299"/>
      <c r="G29" s="299"/>
      <c r="H29" s="299"/>
      <c r="I29" s="299"/>
      <c r="J29" s="299"/>
      <c r="K29" s="297"/>
      <c r="L29" s="300"/>
      <c r="M29" s="301"/>
    </row>
    <row r="30" spans="1:13" ht="33" customHeight="1">
      <c r="A30" s="294">
        <v>2013350</v>
      </c>
      <c r="B30" s="189" t="str">
        <f>VLOOKUP(A30,Sheet1!A20:B1849,2,0)</f>
        <v>事业运行</v>
      </c>
      <c r="C30" s="173">
        <v>8</v>
      </c>
      <c r="D30" s="173">
        <v>8</v>
      </c>
      <c r="E30" s="173">
        <v>8</v>
      </c>
      <c r="F30" s="172">
        <v>0</v>
      </c>
      <c r="G30" s="172">
        <v>0</v>
      </c>
      <c r="H30" s="172">
        <v>0</v>
      </c>
      <c r="I30" s="172">
        <v>0</v>
      </c>
      <c r="J30" s="172">
        <v>0</v>
      </c>
      <c r="K30" s="173">
        <v>0</v>
      </c>
      <c r="L30" s="177">
        <v>0</v>
      </c>
      <c r="M30" s="178">
        <v>0</v>
      </c>
    </row>
    <row r="31" spans="1:13" ht="33" customHeight="1">
      <c r="A31" s="294">
        <v>2013399</v>
      </c>
      <c r="B31" s="189" t="str">
        <f>VLOOKUP(A31,Sheet1!A21:B1850,2,0)</f>
        <v>其他宣传事务支出</v>
      </c>
      <c r="C31" s="173">
        <v>330</v>
      </c>
      <c r="D31" s="173">
        <v>330</v>
      </c>
      <c r="E31" s="173">
        <v>330</v>
      </c>
      <c r="F31" s="172"/>
      <c r="G31" s="172"/>
      <c r="H31" s="172"/>
      <c r="I31" s="172"/>
      <c r="J31" s="172"/>
      <c r="K31" s="173"/>
      <c r="L31" s="177"/>
      <c r="M31" s="178"/>
    </row>
    <row r="32" spans="1:13" s="302" customFormat="1" ht="33" customHeight="1">
      <c r="A32" s="295">
        <v>204</v>
      </c>
      <c r="B32" s="296" t="str">
        <f>VLOOKUP(A32,Sheet1!A22:B1851,2,0)</f>
        <v>公共安全支出</v>
      </c>
      <c r="C32" s="297">
        <f>C33</f>
        <v>1758.66</v>
      </c>
      <c r="D32" s="297">
        <f t="shared" ref="D32:E32" si="9">D33</f>
        <v>1758.66</v>
      </c>
      <c r="E32" s="297">
        <f t="shared" si="9"/>
        <v>1758.66</v>
      </c>
      <c r="F32" s="299"/>
      <c r="G32" s="299"/>
      <c r="H32" s="299"/>
      <c r="I32" s="299"/>
      <c r="J32" s="299"/>
      <c r="K32" s="297"/>
      <c r="L32" s="300"/>
      <c r="M32" s="301"/>
    </row>
    <row r="33" spans="1:13" s="302" customFormat="1" ht="33" customHeight="1">
      <c r="A33" s="295">
        <v>20402</v>
      </c>
      <c r="B33" s="296" t="str">
        <f>VLOOKUP(A33,Sheet1!A23:B1852,2,0)</f>
        <v>公安</v>
      </c>
      <c r="C33" s="297">
        <f>C34+C35+C36</f>
        <v>1758.66</v>
      </c>
      <c r="D33" s="297">
        <f t="shared" ref="D33:E33" si="10">D34+D35+D36</f>
        <v>1758.66</v>
      </c>
      <c r="E33" s="297">
        <f t="shared" si="10"/>
        <v>1758.66</v>
      </c>
      <c r="F33" s="299"/>
      <c r="G33" s="299"/>
      <c r="H33" s="299"/>
      <c r="I33" s="299"/>
      <c r="J33" s="299"/>
      <c r="K33" s="297"/>
      <c r="L33" s="300"/>
      <c r="M33" s="301"/>
    </row>
    <row r="34" spans="1:13" ht="33" customHeight="1">
      <c r="A34" s="294">
        <v>2040201</v>
      </c>
      <c r="B34" s="189" t="str">
        <f>VLOOKUP(A34,Sheet1!A24:B1853,2,0)</f>
        <v>行政运行</v>
      </c>
      <c r="C34" s="173">
        <v>1158.6600000000001</v>
      </c>
      <c r="D34" s="173">
        <v>1158.6600000000001</v>
      </c>
      <c r="E34" s="173">
        <v>1158.6600000000001</v>
      </c>
      <c r="F34" s="172">
        <v>0</v>
      </c>
      <c r="G34" s="172">
        <v>0</v>
      </c>
      <c r="H34" s="172">
        <v>0</v>
      </c>
      <c r="I34" s="172">
        <v>0</v>
      </c>
      <c r="J34" s="172">
        <v>0</v>
      </c>
      <c r="K34" s="173">
        <v>0</v>
      </c>
      <c r="L34" s="177">
        <v>0</v>
      </c>
      <c r="M34" s="178">
        <v>0</v>
      </c>
    </row>
    <row r="35" spans="1:13" ht="33" customHeight="1">
      <c r="A35" s="294">
        <v>2040220</v>
      </c>
      <c r="B35" s="189" t="str">
        <f>VLOOKUP(A35,Sheet1!A25:B1854,2,0)</f>
        <v>执法办案</v>
      </c>
      <c r="C35" s="173">
        <v>300</v>
      </c>
      <c r="D35" s="173">
        <v>300</v>
      </c>
      <c r="E35" s="173">
        <v>300</v>
      </c>
      <c r="F35" s="172">
        <v>0</v>
      </c>
      <c r="G35" s="172">
        <v>0</v>
      </c>
      <c r="H35" s="172">
        <v>0</v>
      </c>
      <c r="I35" s="172">
        <v>0</v>
      </c>
      <c r="J35" s="172">
        <v>0</v>
      </c>
      <c r="K35" s="173">
        <v>0</v>
      </c>
      <c r="L35" s="177">
        <v>0</v>
      </c>
      <c r="M35" s="178">
        <v>0</v>
      </c>
    </row>
    <row r="36" spans="1:13" ht="33" customHeight="1">
      <c r="A36" s="294">
        <v>2040299</v>
      </c>
      <c r="B36" s="189" t="str">
        <f>VLOOKUP(A36,Sheet1!A26:B1855,2,0)</f>
        <v>其他公安支出</v>
      </c>
      <c r="C36" s="173">
        <v>300</v>
      </c>
      <c r="D36" s="173">
        <v>300</v>
      </c>
      <c r="E36" s="173">
        <v>300</v>
      </c>
      <c r="F36" s="172">
        <v>0</v>
      </c>
      <c r="G36" s="172">
        <v>0</v>
      </c>
      <c r="H36" s="172">
        <v>0</v>
      </c>
      <c r="I36" s="172">
        <v>0</v>
      </c>
      <c r="J36" s="172">
        <v>0</v>
      </c>
      <c r="K36" s="173">
        <v>0</v>
      </c>
      <c r="L36" s="177">
        <v>0</v>
      </c>
      <c r="M36" s="178">
        <v>0</v>
      </c>
    </row>
    <row r="37" spans="1:13" s="302" customFormat="1" ht="33" customHeight="1">
      <c r="A37" s="295">
        <v>206</v>
      </c>
      <c r="B37" s="296" t="str">
        <f>VLOOKUP(A37,Sheet1!A27:B1856,2,0)</f>
        <v>科学技术支出</v>
      </c>
      <c r="C37" s="297">
        <f>C38</f>
        <v>887.17</v>
      </c>
      <c r="D37" s="297">
        <f t="shared" ref="D37:E37" si="11">D38</f>
        <v>887.17</v>
      </c>
      <c r="E37" s="297">
        <f t="shared" si="11"/>
        <v>887.17</v>
      </c>
      <c r="F37" s="299"/>
      <c r="G37" s="299"/>
      <c r="H37" s="299"/>
      <c r="I37" s="299"/>
      <c r="J37" s="299"/>
      <c r="K37" s="297"/>
      <c r="L37" s="300"/>
      <c r="M37" s="301"/>
    </row>
    <row r="38" spans="1:13" s="302" customFormat="1" ht="33" customHeight="1">
      <c r="A38" s="295">
        <v>20601</v>
      </c>
      <c r="B38" s="296" t="str">
        <f>VLOOKUP(A38,Sheet1!A28:B1857,2,0)</f>
        <v>科学技术管理事务</v>
      </c>
      <c r="C38" s="297">
        <f>C39+C40</f>
        <v>887.17</v>
      </c>
      <c r="D38" s="297">
        <f t="shared" ref="D38:E38" si="12">D39+D40</f>
        <v>887.17</v>
      </c>
      <c r="E38" s="297">
        <f t="shared" si="12"/>
        <v>887.17</v>
      </c>
      <c r="F38" s="299"/>
      <c r="G38" s="299"/>
      <c r="H38" s="299"/>
      <c r="I38" s="299"/>
      <c r="J38" s="299"/>
      <c r="K38" s="297"/>
      <c r="L38" s="300"/>
      <c r="M38" s="301"/>
    </row>
    <row r="39" spans="1:13" ht="33" customHeight="1">
      <c r="A39" s="294">
        <v>2060101</v>
      </c>
      <c r="B39" s="189" t="str">
        <f>VLOOKUP(A39,Sheet1!A29:B1858,2,0)</f>
        <v>行政运行</v>
      </c>
      <c r="C39" s="173">
        <v>24</v>
      </c>
      <c r="D39" s="173">
        <v>24</v>
      </c>
      <c r="E39" s="173">
        <v>24</v>
      </c>
      <c r="F39" s="172">
        <v>0</v>
      </c>
      <c r="G39" s="172">
        <v>0</v>
      </c>
      <c r="H39" s="172">
        <v>0</v>
      </c>
      <c r="I39" s="172">
        <v>0</v>
      </c>
      <c r="J39" s="172">
        <v>0</v>
      </c>
      <c r="K39" s="173">
        <v>0</v>
      </c>
      <c r="L39" s="177">
        <v>0</v>
      </c>
      <c r="M39" s="178">
        <v>0</v>
      </c>
    </row>
    <row r="40" spans="1:13" ht="33" customHeight="1">
      <c r="A40" s="294">
        <v>2060199</v>
      </c>
      <c r="B40" s="189" t="str">
        <f>VLOOKUP(A40,Sheet1!A30:B1859,2,0)</f>
        <v>其他科学技术管理事务支出</v>
      </c>
      <c r="C40" s="173">
        <f>722.17+141</f>
        <v>863.17</v>
      </c>
      <c r="D40" s="173">
        <f>722.17+141</f>
        <v>863.17</v>
      </c>
      <c r="E40" s="173">
        <f>722.17+141</f>
        <v>863.17</v>
      </c>
      <c r="F40" s="172"/>
      <c r="G40" s="172"/>
      <c r="H40" s="172"/>
      <c r="I40" s="172"/>
      <c r="J40" s="172"/>
      <c r="K40" s="173"/>
      <c r="L40" s="177"/>
      <c r="M40" s="178"/>
    </row>
    <row r="41" spans="1:13" s="302" customFormat="1" ht="33" customHeight="1">
      <c r="A41" s="295">
        <v>208</v>
      </c>
      <c r="B41" s="296" t="str">
        <f>VLOOKUP(A41,Sheet1!A21:B1850,2,0)</f>
        <v>社会保障和就业支出</v>
      </c>
      <c r="C41" s="297">
        <f>C42+C45</f>
        <v>353.72</v>
      </c>
      <c r="D41" s="297">
        <f t="shared" ref="D41:E41" si="13">D42+D45</f>
        <v>353.72</v>
      </c>
      <c r="E41" s="297">
        <f t="shared" si="13"/>
        <v>353.72</v>
      </c>
      <c r="F41" s="299"/>
      <c r="G41" s="299"/>
      <c r="H41" s="299"/>
      <c r="I41" s="299"/>
      <c r="J41" s="299"/>
      <c r="K41" s="297"/>
      <c r="L41" s="300"/>
      <c r="M41" s="301"/>
    </row>
    <row r="42" spans="1:13" s="302" customFormat="1" ht="33" customHeight="1">
      <c r="A42" s="295">
        <v>20801</v>
      </c>
      <c r="B42" s="296" t="str">
        <f>VLOOKUP(A42,Sheet1!A22:B1851,2,0)</f>
        <v>人力资源和社会保障管理事务</v>
      </c>
      <c r="C42" s="297">
        <f>C43+C44</f>
        <v>166.51</v>
      </c>
      <c r="D42" s="297">
        <f t="shared" ref="D42:E42" si="14">D43+D44</f>
        <v>166.51</v>
      </c>
      <c r="E42" s="297">
        <f t="shared" si="14"/>
        <v>166.51</v>
      </c>
      <c r="F42" s="299"/>
      <c r="G42" s="299"/>
      <c r="H42" s="299"/>
      <c r="I42" s="299"/>
      <c r="J42" s="299"/>
      <c r="K42" s="297"/>
      <c r="L42" s="300"/>
      <c r="M42" s="301"/>
    </row>
    <row r="43" spans="1:13" ht="33" customHeight="1">
      <c r="A43" s="294">
        <v>2080106</v>
      </c>
      <c r="B43" s="189" t="str">
        <f>VLOOKUP(A43,Sheet1!A23:B1852,2,0)</f>
        <v>就业管理事务</v>
      </c>
      <c r="C43" s="173">
        <v>70</v>
      </c>
      <c r="D43" s="173">
        <v>70</v>
      </c>
      <c r="E43" s="173">
        <v>70</v>
      </c>
      <c r="F43" s="172"/>
      <c r="G43" s="172"/>
      <c r="H43" s="172"/>
      <c r="I43" s="172"/>
      <c r="J43" s="172"/>
      <c r="K43" s="173"/>
      <c r="L43" s="177"/>
      <c r="M43" s="178"/>
    </row>
    <row r="44" spans="1:13" ht="33" customHeight="1">
      <c r="A44" s="294">
        <v>2080150</v>
      </c>
      <c r="B44" s="189" t="str">
        <f>VLOOKUP(A44,Sheet1!A24:B1853,2,0)</f>
        <v>事业运行</v>
      </c>
      <c r="C44" s="173">
        <v>96.51</v>
      </c>
      <c r="D44" s="173">
        <v>96.51</v>
      </c>
      <c r="E44" s="173">
        <v>96.51</v>
      </c>
      <c r="F44" s="172"/>
      <c r="G44" s="172"/>
      <c r="H44" s="172"/>
      <c r="I44" s="172"/>
      <c r="J44" s="172"/>
      <c r="K44" s="173"/>
      <c r="L44" s="177"/>
      <c r="M44" s="178"/>
    </row>
    <row r="45" spans="1:13" s="302" customFormat="1" ht="33" customHeight="1">
      <c r="A45" s="295">
        <v>20805</v>
      </c>
      <c r="B45" s="296" t="str">
        <f>VLOOKUP(A45,Sheet1!A25:B1854,2,0)</f>
        <v>行政事业单位养老支出</v>
      </c>
      <c r="C45" s="297">
        <f>C46</f>
        <v>187.21</v>
      </c>
      <c r="D45" s="297">
        <f t="shared" ref="D45:E45" si="15">D46</f>
        <v>187.21</v>
      </c>
      <c r="E45" s="297">
        <f t="shared" si="15"/>
        <v>187.21</v>
      </c>
      <c r="F45" s="299"/>
      <c r="G45" s="299"/>
      <c r="H45" s="299"/>
      <c r="I45" s="299"/>
      <c r="J45" s="299"/>
      <c r="K45" s="297"/>
      <c r="L45" s="300"/>
      <c r="M45" s="301"/>
    </row>
    <row r="46" spans="1:13" ht="33" customHeight="1">
      <c r="A46" s="294">
        <v>2080505</v>
      </c>
      <c r="B46" s="189" t="str">
        <f>VLOOKUP(A46,Sheet1!A26:B1855,2,0)</f>
        <v>机关事业单位基本养老保险缴费支出</v>
      </c>
      <c r="C46" s="173">
        <v>187.21</v>
      </c>
      <c r="D46" s="173">
        <v>187.21</v>
      </c>
      <c r="E46" s="173">
        <v>187.21</v>
      </c>
      <c r="F46" s="172"/>
      <c r="G46" s="172"/>
      <c r="H46" s="172"/>
      <c r="I46" s="172"/>
      <c r="J46" s="172"/>
      <c r="K46" s="173"/>
      <c r="L46" s="177"/>
      <c r="M46" s="178"/>
    </row>
    <row r="47" spans="1:13" s="302" customFormat="1" ht="33" customHeight="1">
      <c r="A47" s="295">
        <v>210</v>
      </c>
      <c r="B47" s="296" t="str">
        <f>VLOOKUP(A47,Sheet1!A27:B1856,2,0)</f>
        <v>卫生健康支出</v>
      </c>
      <c r="C47" s="297">
        <f>C48</f>
        <v>103.58</v>
      </c>
      <c r="D47" s="297">
        <f t="shared" ref="D47:E48" si="16">D48</f>
        <v>103.58</v>
      </c>
      <c r="E47" s="297">
        <f t="shared" si="16"/>
        <v>103.58</v>
      </c>
      <c r="F47" s="299"/>
      <c r="G47" s="299"/>
      <c r="H47" s="299"/>
      <c r="I47" s="299"/>
      <c r="J47" s="299"/>
      <c r="K47" s="297"/>
      <c r="L47" s="300"/>
      <c r="M47" s="301"/>
    </row>
    <row r="48" spans="1:13" s="302" customFormat="1" ht="33" customHeight="1">
      <c r="A48" s="295">
        <v>21011</v>
      </c>
      <c r="B48" s="296" t="str">
        <f>VLOOKUP(A48,Sheet1!A28:B1857,2,0)</f>
        <v>行政事业单位医疗</v>
      </c>
      <c r="C48" s="297">
        <f>C49</f>
        <v>103.58</v>
      </c>
      <c r="D48" s="297">
        <f t="shared" si="16"/>
        <v>103.58</v>
      </c>
      <c r="E48" s="297">
        <f t="shared" si="16"/>
        <v>103.58</v>
      </c>
      <c r="F48" s="299"/>
      <c r="G48" s="299"/>
      <c r="H48" s="299"/>
      <c r="I48" s="299"/>
      <c r="J48" s="299"/>
      <c r="K48" s="297"/>
      <c r="L48" s="300"/>
      <c r="M48" s="301"/>
    </row>
    <row r="49" spans="1:13" ht="33" customHeight="1">
      <c r="A49" s="294">
        <v>2101101</v>
      </c>
      <c r="B49" s="189" t="str">
        <f>VLOOKUP(A49,Sheet1!A24:B1853,2,0)</f>
        <v>行政单位医疗</v>
      </c>
      <c r="C49" s="173">
        <v>103.58</v>
      </c>
      <c r="D49" s="173">
        <v>103.58</v>
      </c>
      <c r="E49" s="173">
        <v>103.58</v>
      </c>
      <c r="F49" s="172"/>
      <c r="G49" s="172"/>
      <c r="H49" s="172"/>
      <c r="I49" s="172"/>
      <c r="J49" s="172"/>
      <c r="K49" s="173"/>
      <c r="L49" s="177"/>
      <c r="M49" s="178"/>
    </row>
    <row r="50" spans="1:13" s="302" customFormat="1" ht="33" customHeight="1">
      <c r="A50" s="295">
        <v>212</v>
      </c>
      <c r="B50" s="296" t="str">
        <f>VLOOKUP(A50,Sheet1!A25:B1854,2,0)</f>
        <v>城乡社区支出</v>
      </c>
      <c r="C50" s="297">
        <f>C51+C56+C58</f>
        <v>7763.18</v>
      </c>
      <c r="D50" s="297">
        <f t="shared" ref="D50:E50" si="17">D51+D56+D58</f>
        <v>7763.18</v>
      </c>
      <c r="E50" s="297">
        <f t="shared" si="17"/>
        <v>7763.18</v>
      </c>
      <c r="F50" s="299"/>
      <c r="G50" s="299"/>
      <c r="H50" s="299"/>
      <c r="I50" s="299"/>
      <c r="J50" s="299"/>
      <c r="K50" s="297"/>
      <c r="L50" s="300"/>
      <c r="M50" s="301"/>
    </row>
    <row r="51" spans="1:13" s="302" customFormat="1" ht="33" customHeight="1">
      <c r="A51" s="295">
        <v>21201</v>
      </c>
      <c r="B51" s="296" t="str">
        <f>VLOOKUP(A51,Sheet1!A26:B1855,2,0)</f>
        <v>城乡社区管理事务</v>
      </c>
      <c r="C51" s="297">
        <f>C52+C53+C54+C55</f>
        <v>707.07999999999993</v>
      </c>
      <c r="D51" s="297">
        <f t="shared" ref="D51:E51" si="18">D52+D53+D54+D55</f>
        <v>707.07999999999993</v>
      </c>
      <c r="E51" s="297">
        <f t="shared" si="18"/>
        <v>707.07999999999993</v>
      </c>
      <c r="F51" s="299"/>
      <c r="G51" s="299"/>
      <c r="H51" s="299"/>
      <c r="I51" s="299"/>
      <c r="J51" s="299"/>
      <c r="K51" s="297"/>
      <c r="L51" s="300"/>
      <c r="M51" s="301"/>
    </row>
    <row r="52" spans="1:13" ht="33" customHeight="1">
      <c r="A52" s="294">
        <v>2120101</v>
      </c>
      <c r="B52" s="189" t="str">
        <f>VLOOKUP(A52,Sheet1!A27:B1856,2,0)</f>
        <v>行政运行</v>
      </c>
      <c r="C52" s="173">
        <f>22+63.08+20</f>
        <v>105.08</v>
      </c>
      <c r="D52" s="173">
        <f>22+63.08+20</f>
        <v>105.08</v>
      </c>
      <c r="E52" s="173">
        <f>22+63.08+20</f>
        <v>105.08</v>
      </c>
      <c r="F52" s="172">
        <v>0</v>
      </c>
      <c r="G52" s="172">
        <v>0</v>
      </c>
      <c r="H52" s="172">
        <v>0</v>
      </c>
      <c r="I52" s="172">
        <v>0</v>
      </c>
      <c r="J52" s="172">
        <v>0</v>
      </c>
      <c r="K52" s="173">
        <v>0</v>
      </c>
      <c r="L52" s="177">
        <v>0</v>
      </c>
      <c r="M52" s="178">
        <v>0</v>
      </c>
    </row>
    <row r="53" spans="1:13" ht="33" customHeight="1">
      <c r="A53" s="294">
        <v>2120102</v>
      </c>
      <c r="B53" s="189" t="str">
        <f>VLOOKUP(A53,Sheet1!A28:B1857,2,0)</f>
        <v>一般行政管理事务</v>
      </c>
      <c r="C53" s="173">
        <v>118</v>
      </c>
      <c r="D53" s="173">
        <v>118</v>
      </c>
      <c r="E53" s="173">
        <v>118</v>
      </c>
      <c r="F53" s="172"/>
      <c r="G53" s="172"/>
      <c r="H53" s="172"/>
      <c r="I53" s="172"/>
      <c r="J53" s="172"/>
      <c r="K53" s="173"/>
      <c r="L53" s="177"/>
      <c r="M53" s="178"/>
    </row>
    <row r="54" spans="1:13" ht="33" customHeight="1">
      <c r="A54" s="294">
        <v>2120104</v>
      </c>
      <c r="B54" s="189" t="str">
        <f>VLOOKUP(A54,Sheet1!A29:B1858,2,0)</f>
        <v>城管执法</v>
      </c>
      <c r="C54" s="173">
        <v>84</v>
      </c>
      <c r="D54" s="173">
        <v>84</v>
      </c>
      <c r="E54" s="173">
        <v>84</v>
      </c>
      <c r="F54" s="172"/>
      <c r="G54" s="172"/>
      <c r="H54" s="172"/>
      <c r="I54" s="172"/>
      <c r="J54" s="172"/>
      <c r="K54" s="173"/>
      <c r="L54" s="177"/>
      <c r="M54" s="178"/>
    </row>
    <row r="55" spans="1:13" ht="33" customHeight="1">
      <c r="A55" s="294">
        <v>2120199</v>
      </c>
      <c r="B55" s="189" t="str">
        <f>VLOOKUP(A55,Sheet1!A30:B1859,2,0)</f>
        <v>其他城乡社区管理事务支出</v>
      </c>
      <c r="C55" s="173">
        <v>400</v>
      </c>
      <c r="D55" s="173">
        <v>400</v>
      </c>
      <c r="E55" s="173">
        <v>400</v>
      </c>
      <c r="F55" s="172">
        <v>0</v>
      </c>
      <c r="G55" s="172">
        <v>0</v>
      </c>
      <c r="H55" s="172">
        <v>0</v>
      </c>
      <c r="I55" s="172">
        <v>0</v>
      </c>
      <c r="J55" s="172">
        <v>0</v>
      </c>
      <c r="K55" s="173">
        <v>0</v>
      </c>
      <c r="L55" s="177">
        <v>0</v>
      </c>
      <c r="M55" s="178">
        <v>0</v>
      </c>
    </row>
    <row r="56" spans="1:13" s="302" customFormat="1" ht="33" customHeight="1">
      <c r="A56" s="295">
        <v>21205</v>
      </c>
      <c r="B56" s="296" t="str">
        <f>VLOOKUP(A56,Sheet1!A31:B1860,2,0)</f>
        <v>城乡社区环境卫生</v>
      </c>
      <c r="C56" s="297">
        <f>C57</f>
        <v>659.1</v>
      </c>
      <c r="D56" s="297">
        <f t="shared" ref="D56:E56" si="19">D57</f>
        <v>659.1</v>
      </c>
      <c r="E56" s="297">
        <f t="shared" si="19"/>
        <v>659.1</v>
      </c>
      <c r="F56" s="299"/>
      <c r="G56" s="299"/>
      <c r="H56" s="299"/>
      <c r="I56" s="299"/>
      <c r="J56" s="299"/>
      <c r="K56" s="297"/>
      <c r="L56" s="300"/>
      <c r="M56" s="301"/>
    </row>
    <row r="57" spans="1:13" ht="33" customHeight="1">
      <c r="A57" s="294">
        <v>2120501</v>
      </c>
      <c r="B57" s="189" t="str">
        <f>VLOOKUP(A57,Sheet1!A32:B1861,2,0)</f>
        <v>城乡社区环境卫生</v>
      </c>
      <c r="C57" s="173">
        <v>659.1</v>
      </c>
      <c r="D57" s="173">
        <v>659.1</v>
      </c>
      <c r="E57" s="173">
        <v>659.1</v>
      </c>
      <c r="F57" s="172"/>
      <c r="G57" s="172"/>
      <c r="H57" s="172"/>
      <c r="I57" s="172"/>
      <c r="J57" s="172"/>
      <c r="K57" s="173"/>
      <c r="L57" s="177"/>
      <c r="M57" s="178"/>
    </row>
    <row r="58" spans="1:13" s="302" customFormat="1" ht="33" customHeight="1">
      <c r="A58" s="295">
        <v>21299</v>
      </c>
      <c r="B58" s="296" t="str">
        <f>VLOOKUP(A58,Sheet1!A33:B1862,2,0)</f>
        <v>其他城乡社区支出</v>
      </c>
      <c r="C58" s="297">
        <f>C59</f>
        <v>6397</v>
      </c>
      <c r="D58" s="297">
        <f t="shared" ref="D58:E58" si="20">D59</f>
        <v>6397</v>
      </c>
      <c r="E58" s="297">
        <f t="shared" si="20"/>
        <v>6397</v>
      </c>
      <c r="F58" s="299"/>
      <c r="G58" s="299"/>
      <c r="H58" s="299"/>
      <c r="I58" s="299"/>
      <c r="J58" s="299"/>
      <c r="K58" s="297"/>
      <c r="L58" s="300"/>
      <c r="M58" s="301"/>
    </row>
    <row r="59" spans="1:13" ht="33" customHeight="1">
      <c r="A59" s="294">
        <v>2129999</v>
      </c>
      <c r="B59" s="189" t="str">
        <f>VLOOKUP(A59,Sheet1!A27:B1856,2,0)</f>
        <v>其他城乡社区支出</v>
      </c>
      <c r="C59" s="173">
        <v>6397</v>
      </c>
      <c r="D59" s="173">
        <v>6397</v>
      </c>
      <c r="E59" s="173">
        <v>6397</v>
      </c>
      <c r="F59" s="172">
        <v>0</v>
      </c>
      <c r="G59" s="172">
        <v>0</v>
      </c>
      <c r="H59" s="172">
        <v>0</v>
      </c>
      <c r="I59" s="172">
        <v>0</v>
      </c>
      <c r="J59" s="172">
        <v>0</v>
      </c>
      <c r="K59" s="173">
        <v>0</v>
      </c>
      <c r="L59" s="177">
        <v>0</v>
      </c>
      <c r="M59" s="178">
        <v>0</v>
      </c>
    </row>
    <row r="60" spans="1:13" ht="33" customHeight="1">
      <c r="A60" s="295">
        <v>220</v>
      </c>
      <c r="B60" s="296" t="str">
        <f>VLOOKUP(A60,Sheet1!A28:B1857,2,0)</f>
        <v>自然资源海洋气象等支出</v>
      </c>
      <c r="C60" s="297">
        <f>C61</f>
        <v>2140.6</v>
      </c>
      <c r="D60" s="297">
        <f t="shared" ref="D60:E60" si="21">D61</f>
        <v>2140.6</v>
      </c>
      <c r="E60" s="297">
        <f t="shared" si="21"/>
        <v>2140.6</v>
      </c>
      <c r="F60" s="172"/>
      <c r="G60" s="172"/>
      <c r="H60" s="172"/>
      <c r="I60" s="172"/>
      <c r="J60" s="172"/>
      <c r="K60" s="173"/>
      <c r="L60" s="177"/>
      <c r="M60" s="178"/>
    </row>
    <row r="61" spans="1:13" ht="33" customHeight="1">
      <c r="A61" s="295">
        <v>22001</v>
      </c>
      <c r="B61" s="296" t="str">
        <f>VLOOKUP(A61,Sheet1!A29:B1858,2,0)</f>
        <v>自然资源事务</v>
      </c>
      <c r="C61" s="297">
        <f>C62+C63</f>
        <v>2140.6</v>
      </c>
      <c r="D61" s="297">
        <f t="shared" ref="D61:E61" si="22">D62+D63</f>
        <v>2140.6</v>
      </c>
      <c r="E61" s="297">
        <f t="shared" si="22"/>
        <v>2140.6</v>
      </c>
      <c r="F61" s="172"/>
      <c r="G61" s="172"/>
      <c r="H61" s="172"/>
      <c r="I61" s="172"/>
      <c r="J61" s="172"/>
      <c r="K61" s="173"/>
      <c r="L61" s="177"/>
      <c r="M61" s="178"/>
    </row>
    <row r="62" spans="1:13" ht="33" customHeight="1">
      <c r="A62" s="294">
        <v>2200150</v>
      </c>
      <c r="B62" s="189" t="str">
        <f>VLOOKUP(A62,Sheet1!A31:B1860,2,0)</f>
        <v>事业运行</v>
      </c>
      <c r="C62" s="173">
        <v>140.6</v>
      </c>
      <c r="D62" s="173">
        <v>140.6</v>
      </c>
      <c r="E62" s="173">
        <v>140.6</v>
      </c>
      <c r="F62" s="172"/>
      <c r="G62" s="172"/>
      <c r="H62" s="172"/>
      <c r="I62" s="172"/>
      <c r="J62" s="172"/>
      <c r="K62" s="173"/>
      <c r="L62" s="177"/>
      <c r="M62" s="178"/>
    </row>
    <row r="63" spans="1:13" ht="33" customHeight="1">
      <c r="A63" s="294">
        <v>2200199</v>
      </c>
      <c r="B63" s="189" t="str">
        <f>VLOOKUP(A63,Sheet1!A32:B1861,2,0)</f>
        <v>其他自然资源事务支出</v>
      </c>
      <c r="C63" s="173">
        <v>2000</v>
      </c>
      <c r="D63" s="173">
        <v>2000</v>
      </c>
      <c r="E63" s="173">
        <v>2000</v>
      </c>
      <c r="F63" s="172"/>
      <c r="G63" s="172"/>
      <c r="H63" s="172"/>
      <c r="I63" s="172"/>
      <c r="J63" s="172"/>
      <c r="K63" s="173"/>
      <c r="L63" s="177"/>
      <c r="M63" s="178"/>
    </row>
    <row r="64" spans="1:13" ht="33" customHeight="1">
      <c r="A64" s="295">
        <v>221</v>
      </c>
      <c r="B64" s="296" t="str">
        <f>VLOOKUP(A64,Sheet1!A33:B1862,2,0)</f>
        <v>住房保障支出</v>
      </c>
      <c r="C64" s="297">
        <f>C66</f>
        <v>425.05</v>
      </c>
      <c r="D64" s="297">
        <f t="shared" ref="D64:E64" si="23">D66</f>
        <v>425.05</v>
      </c>
      <c r="E64" s="297">
        <f t="shared" si="23"/>
        <v>425.05</v>
      </c>
      <c r="F64" s="172"/>
      <c r="G64" s="172"/>
      <c r="H64" s="172"/>
      <c r="I64" s="172"/>
      <c r="J64" s="172"/>
      <c r="K64" s="173"/>
      <c r="L64" s="177"/>
      <c r="M64" s="178"/>
    </row>
    <row r="65" spans="1:13" ht="33" customHeight="1">
      <c r="A65" s="295">
        <v>22102</v>
      </c>
      <c r="B65" s="296" t="str">
        <f>VLOOKUP(A65,Sheet1!A34:B1863,2,0)</f>
        <v>住房改革支出</v>
      </c>
      <c r="C65" s="297">
        <f>C66</f>
        <v>425.05</v>
      </c>
      <c r="D65" s="297">
        <f t="shared" ref="D65:E65" si="24">D66</f>
        <v>425.05</v>
      </c>
      <c r="E65" s="297">
        <f t="shared" si="24"/>
        <v>425.05</v>
      </c>
      <c r="F65" s="172"/>
      <c r="G65" s="172"/>
      <c r="H65" s="172"/>
      <c r="I65" s="172"/>
      <c r="J65" s="172"/>
      <c r="K65" s="173"/>
      <c r="L65" s="177"/>
      <c r="M65" s="178"/>
    </row>
    <row r="66" spans="1:13" ht="33" customHeight="1">
      <c r="A66" s="294">
        <v>2210201</v>
      </c>
      <c r="B66" s="189" t="str">
        <f>VLOOKUP(A66,Sheet1!A33:B1862,2,0)</f>
        <v>住房公积金</v>
      </c>
      <c r="C66" s="173">
        <v>425.05</v>
      </c>
      <c r="D66" s="173">
        <v>425.05</v>
      </c>
      <c r="E66" s="173">
        <v>425.05</v>
      </c>
      <c r="F66" s="172"/>
      <c r="G66" s="172"/>
      <c r="H66" s="172"/>
      <c r="I66" s="172"/>
      <c r="J66" s="172"/>
      <c r="K66" s="173"/>
      <c r="L66" s="177"/>
      <c r="M66" s="178"/>
    </row>
    <row r="67" spans="1:13" ht="33" customHeight="1">
      <c r="A67" s="295">
        <v>224</v>
      </c>
      <c r="B67" s="296" t="str">
        <f>VLOOKUP(A67,Sheet1!A34:B1863,2,0)</f>
        <v>灾害防治及应急管理支出</v>
      </c>
      <c r="C67" s="297">
        <f>C68</f>
        <v>104.8</v>
      </c>
      <c r="D67" s="297">
        <f t="shared" ref="D67:E67" si="25">D68</f>
        <v>104.8</v>
      </c>
      <c r="E67" s="297">
        <f t="shared" si="25"/>
        <v>104.8</v>
      </c>
      <c r="F67" s="172"/>
      <c r="G67" s="172"/>
      <c r="H67" s="172"/>
      <c r="I67" s="172"/>
      <c r="J67" s="172"/>
      <c r="K67" s="173"/>
      <c r="L67" s="177"/>
      <c r="M67" s="178"/>
    </row>
    <row r="68" spans="1:13" ht="33" customHeight="1">
      <c r="A68" s="295">
        <v>22401</v>
      </c>
      <c r="B68" s="296" t="str">
        <f>VLOOKUP(A68,Sheet1!A35:B1864,2,0)</f>
        <v>应急管理事务</v>
      </c>
      <c r="C68" s="297">
        <f>C69</f>
        <v>104.8</v>
      </c>
      <c r="D68" s="297">
        <f t="shared" ref="D68:E68" si="26">D69</f>
        <v>104.8</v>
      </c>
      <c r="E68" s="297">
        <f t="shared" si="26"/>
        <v>104.8</v>
      </c>
      <c r="F68" s="172"/>
      <c r="G68" s="172"/>
      <c r="H68" s="172"/>
      <c r="I68" s="172"/>
      <c r="J68" s="172"/>
      <c r="K68" s="173"/>
      <c r="L68" s="177"/>
      <c r="M68" s="178"/>
    </row>
    <row r="69" spans="1:13" ht="33" customHeight="1">
      <c r="A69" s="294">
        <v>2240106</v>
      </c>
      <c r="B69" s="189" t="str">
        <f>VLOOKUP(A69,Sheet1!A34:B1863,2,0)</f>
        <v>安全监管</v>
      </c>
      <c r="C69" s="173">
        <v>104.8</v>
      </c>
      <c r="D69" s="173">
        <v>104.8</v>
      </c>
      <c r="E69" s="173">
        <v>104.8</v>
      </c>
      <c r="F69" s="172">
        <v>0</v>
      </c>
      <c r="G69" s="172">
        <v>0</v>
      </c>
      <c r="H69" s="172">
        <v>0</v>
      </c>
      <c r="I69" s="172">
        <v>0</v>
      </c>
      <c r="J69" s="172">
        <v>0</v>
      </c>
      <c r="K69" s="173">
        <v>0</v>
      </c>
      <c r="L69" s="177">
        <v>0</v>
      </c>
      <c r="M69" s="178">
        <v>0</v>
      </c>
    </row>
  </sheetData>
  <sheetProtection formatCells="0" formatColumns="0" formatRows="0"/>
  <sortState ref="A9:M44">
    <sortCondition ref="A9:A44"/>
  </sortState>
  <mergeCells count="12">
    <mergeCell ref="A4:B4"/>
    <mergeCell ref="A5:A6"/>
    <mergeCell ref="B5:B6"/>
    <mergeCell ref="A3:E3"/>
    <mergeCell ref="M5:M6"/>
    <mergeCell ref="C4:M4"/>
    <mergeCell ref="D5:H5"/>
    <mergeCell ref="L5:L6"/>
    <mergeCell ref="C5:C6"/>
    <mergeCell ref="K5:K6"/>
    <mergeCell ref="I5:I6"/>
    <mergeCell ref="J5:J6"/>
  </mergeCells>
  <phoneticPr fontId="0" type="noConversion"/>
  <printOptions horizontalCentered="1"/>
  <pageMargins left="0.39370078740157477" right="0.39370078740157477" top="0.59055118110236215" bottom="0.47244096365500621" header="0.51181100484893072" footer="0.35433069927485905"/>
  <pageSetup paperSize="9" scale="65" orientation="landscape" horizontalDpi="180" verticalDpi="180" r:id="rId1"/>
  <headerFooter alignWithMargins="0"/>
</worksheet>
</file>

<file path=xl/worksheets/sheet30.xml><?xml version="1.0" encoding="utf-8"?>
<worksheet xmlns="http://schemas.openxmlformats.org/spreadsheetml/2006/main" xmlns:r="http://schemas.openxmlformats.org/officeDocument/2006/relationships">
  <dimension ref="A1:B1831"/>
  <sheetViews>
    <sheetView workbookViewId="0">
      <selection activeCell="C22" sqref="C22"/>
    </sheetView>
  </sheetViews>
  <sheetFormatPr defaultRowHeight="11.25"/>
  <cols>
    <col min="1" max="1" width="14.6640625" style="293" customWidth="1"/>
    <col min="2" max="2" width="62.6640625" customWidth="1"/>
  </cols>
  <sheetData>
    <row r="1" spans="1:2">
      <c r="A1" s="292">
        <v>201</v>
      </c>
      <c r="B1" s="291" t="s">
        <v>456</v>
      </c>
    </row>
    <row r="2" spans="1:2">
      <c r="A2" s="292">
        <v>20101</v>
      </c>
      <c r="B2" s="291" t="s">
        <v>466</v>
      </c>
    </row>
    <row r="3" spans="1:2">
      <c r="A3" s="292">
        <v>2010101</v>
      </c>
      <c r="B3" s="291" t="s">
        <v>467</v>
      </c>
    </row>
    <row r="4" spans="1:2">
      <c r="A4" s="292">
        <v>2010102</v>
      </c>
      <c r="B4" s="291" t="s">
        <v>468</v>
      </c>
    </row>
    <row r="5" spans="1:2">
      <c r="A5" s="292">
        <v>2010103</v>
      </c>
      <c r="B5" s="291" t="s">
        <v>469</v>
      </c>
    </row>
    <row r="6" spans="1:2">
      <c r="A6" s="292">
        <v>2010104</v>
      </c>
      <c r="B6" s="291" t="s">
        <v>470</v>
      </c>
    </row>
    <row r="7" spans="1:2">
      <c r="A7" s="292">
        <v>2010105</v>
      </c>
      <c r="B7" s="291" t="s">
        <v>471</v>
      </c>
    </row>
    <row r="8" spans="1:2">
      <c r="A8" s="292">
        <v>2010106</v>
      </c>
      <c r="B8" s="291" t="s">
        <v>472</v>
      </c>
    </row>
    <row r="9" spans="1:2">
      <c r="A9" s="292">
        <v>2010107</v>
      </c>
      <c r="B9" s="291" t="s">
        <v>473</v>
      </c>
    </row>
    <row r="10" spans="1:2">
      <c r="A10" s="292">
        <v>2010108</v>
      </c>
      <c r="B10" s="291" t="s">
        <v>474</v>
      </c>
    </row>
    <row r="11" spans="1:2">
      <c r="A11" s="292">
        <v>2010109</v>
      </c>
      <c r="B11" s="291" t="s">
        <v>475</v>
      </c>
    </row>
    <row r="12" spans="1:2">
      <c r="A12" s="292">
        <v>2010150</v>
      </c>
      <c r="B12" s="291" t="s">
        <v>476</v>
      </c>
    </row>
    <row r="13" spans="1:2">
      <c r="A13" s="292">
        <v>2010199</v>
      </c>
      <c r="B13" s="291" t="s">
        <v>477</v>
      </c>
    </row>
    <row r="14" spans="1:2">
      <c r="A14" s="292">
        <v>20102</v>
      </c>
      <c r="B14" s="291" t="s">
        <v>478</v>
      </c>
    </row>
    <row r="15" spans="1:2">
      <c r="A15" s="292">
        <v>2010201</v>
      </c>
      <c r="B15" s="291" t="s">
        <v>467</v>
      </c>
    </row>
    <row r="16" spans="1:2">
      <c r="A16" s="292">
        <v>2010202</v>
      </c>
      <c r="B16" s="291" t="s">
        <v>468</v>
      </c>
    </row>
    <row r="17" spans="1:2">
      <c r="A17" s="292">
        <v>2010203</v>
      </c>
      <c r="B17" s="291" t="s">
        <v>469</v>
      </c>
    </row>
    <row r="18" spans="1:2">
      <c r="A18" s="292">
        <v>2010204</v>
      </c>
      <c r="B18" s="291" t="s">
        <v>479</v>
      </c>
    </row>
    <row r="19" spans="1:2">
      <c r="A19" s="292">
        <v>2010205</v>
      </c>
      <c r="B19" s="291" t="s">
        <v>480</v>
      </c>
    </row>
    <row r="20" spans="1:2">
      <c r="A20" s="292">
        <v>2010206</v>
      </c>
      <c r="B20" s="291" t="s">
        <v>481</v>
      </c>
    </row>
    <row r="21" spans="1:2">
      <c r="A21" s="292">
        <v>2010250</v>
      </c>
      <c r="B21" s="291" t="s">
        <v>476</v>
      </c>
    </row>
    <row r="22" spans="1:2">
      <c r="A22" s="292">
        <v>2010299</v>
      </c>
      <c r="B22" s="291" t="s">
        <v>482</v>
      </c>
    </row>
    <row r="23" spans="1:2">
      <c r="A23" s="292">
        <v>20103</v>
      </c>
      <c r="B23" s="306" t="s">
        <v>1897</v>
      </c>
    </row>
    <row r="24" spans="1:2">
      <c r="A24" s="292">
        <v>2010301</v>
      </c>
      <c r="B24" s="291" t="s">
        <v>467</v>
      </c>
    </row>
    <row r="25" spans="1:2">
      <c r="A25" s="292">
        <v>2010302</v>
      </c>
      <c r="B25" s="291" t="s">
        <v>468</v>
      </c>
    </row>
    <row r="26" spans="1:2">
      <c r="A26" s="292">
        <v>2010303</v>
      </c>
      <c r="B26" s="291" t="s">
        <v>469</v>
      </c>
    </row>
    <row r="27" spans="1:2">
      <c r="A27" s="292">
        <v>2010304</v>
      </c>
      <c r="B27" s="291" t="s">
        <v>484</v>
      </c>
    </row>
    <row r="28" spans="1:2">
      <c r="A28" s="292">
        <v>2010305</v>
      </c>
      <c r="B28" s="291" t="s">
        <v>485</v>
      </c>
    </row>
    <row r="29" spans="1:2">
      <c r="A29" s="292">
        <v>2010306</v>
      </c>
      <c r="B29" s="291" t="s">
        <v>486</v>
      </c>
    </row>
    <row r="30" spans="1:2">
      <c r="A30" s="292">
        <v>2010308</v>
      </c>
      <c r="B30" s="291" t="s">
        <v>487</v>
      </c>
    </row>
    <row r="31" spans="1:2">
      <c r="A31" s="292">
        <v>2010309</v>
      </c>
      <c r="B31" s="291" t="s">
        <v>488</v>
      </c>
    </row>
    <row r="32" spans="1:2">
      <c r="A32" s="292">
        <v>2010350</v>
      </c>
      <c r="B32" s="291" t="s">
        <v>476</v>
      </c>
    </row>
    <row r="33" spans="1:2">
      <c r="A33" s="292">
        <v>2010399</v>
      </c>
      <c r="B33" s="291" t="s">
        <v>489</v>
      </c>
    </row>
    <row r="34" spans="1:2">
      <c r="A34" s="292">
        <v>20104</v>
      </c>
      <c r="B34" s="291" t="s">
        <v>490</v>
      </c>
    </row>
    <row r="35" spans="1:2">
      <c r="A35" s="292">
        <v>2010401</v>
      </c>
      <c r="B35" s="291" t="s">
        <v>467</v>
      </c>
    </row>
    <row r="36" spans="1:2">
      <c r="A36" s="292">
        <v>2010402</v>
      </c>
      <c r="B36" s="291" t="s">
        <v>468</v>
      </c>
    </row>
    <row r="37" spans="1:2">
      <c r="A37" s="292">
        <v>2010403</v>
      </c>
      <c r="B37" s="291" t="s">
        <v>469</v>
      </c>
    </row>
    <row r="38" spans="1:2">
      <c r="A38" s="292">
        <v>2010404</v>
      </c>
      <c r="B38" s="291" t="s">
        <v>491</v>
      </c>
    </row>
    <row r="39" spans="1:2">
      <c r="A39" s="292">
        <v>2010405</v>
      </c>
      <c r="B39" s="291" t="s">
        <v>492</v>
      </c>
    </row>
    <row r="40" spans="1:2">
      <c r="A40" s="292">
        <v>2010406</v>
      </c>
      <c r="B40" s="291" t="s">
        <v>493</v>
      </c>
    </row>
    <row r="41" spans="1:2">
      <c r="A41" s="292">
        <v>2010407</v>
      </c>
      <c r="B41" s="291" t="s">
        <v>494</v>
      </c>
    </row>
    <row r="42" spans="1:2">
      <c r="A42" s="292">
        <v>2010408</v>
      </c>
      <c r="B42" s="291" t="s">
        <v>495</v>
      </c>
    </row>
    <row r="43" spans="1:2">
      <c r="A43" s="292">
        <v>2010450</v>
      </c>
      <c r="B43" s="291" t="s">
        <v>476</v>
      </c>
    </row>
    <row r="44" spans="1:2">
      <c r="A44" s="292">
        <v>2010499</v>
      </c>
      <c r="B44" s="291" t="s">
        <v>496</v>
      </c>
    </row>
    <row r="45" spans="1:2">
      <c r="A45" s="292">
        <v>20105</v>
      </c>
      <c r="B45" s="291" t="s">
        <v>497</v>
      </c>
    </row>
    <row r="46" spans="1:2">
      <c r="A46" s="292">
        <v>2010501</v>
      </c>
      <c r="B46" s="291" t="s">
        <v>467</v>
      </c>
    </row>
    <row r="47" spans="1:2">
      <c r="A47" s="292">
        <v>2010502</v>
      </c>
      <c r="B47" s="291" t="s">
        <v>468</v>
      </c>
    </row>
    <row r="48" spans="1:2">
      <c r="A48" s="292">
        <v>2010503</v>
      </c>
      <c r="B48" s="291" t="s">
        <v>469</v>
      </c>
    </row>
    <row r="49" spans="1:2">
      <c r="A49" s="292">
        <v>2010504</v>
      </c>
      <c r="B49" s="291" t="s">
        <v>498</v>
      </c>
    </row>
    <row r="50" spans="1:2">
      <c r="A50" s="292">
        <v>2010505</v>
      </c>
      <c r="B50" s="291" t="s">
        <v>499</v>
      </c>
    </row>
    <row r="51" spans="1:2">
      <c r="A51" s="292">
        <v>2010506</v>
      </c>
      <c r="B51" s="291" t="s">
        <v>500</v>
      </c>
    </row>
    <row r="52" spans="1:2">
      <c r="A52" s="292">
        <v>2010507</v>
      </c>
      <c r="B52" s="291" t="s">
        <v>501</v>
      </c>
    </row>
    <row r="53" spans="1:2">
      <c r="A53" s="292">
        <v>2010508</v>
      </c>
      <c r="B53" s="291" t="s">
        <v>502</v>
      </c>
    </row>
    <row r="54" spans="1:2">
      <c r="A54" s="292">
        <v>2010550</v>
      </c>
      <c r="B54" s="291" t="s">
        <v>476</v>
      </c>
    </row>
    <row r="55" spans="1:2">
      <c r="A55" s="292">
        <v>2010599</v>
      </c>
      <c r="B55" s="291" t="s">
        <v>503</v>
      </c>
    </row>
    <row r="56" spans="1:2">
      <c r="A56" s="292">
        <v>20106</v>
      </c>
      <c r="B56" s="291" t="s">
        <v>504</v>
      </c>
    </row>
    <row r="57" spans="1:2">
      <c r="A57" s="292">
        <v>2010601</v>
      </c>
      <c r="B57" s="291" t="s">
        <v>467</v>
      </c>
    </row>
    <row r="58" spans="1:2">
      <c r="A58" s="292">
        <v>2010602</v>
      </c>
      <c r="B58" s="291" t="s">
        <v>468</v>
      </c>
    </row>
    <row r="59" spans="1:2">
      <c r="A59" s="292">
        <v>2010603</v>
      </c>
      <c r="B59" s="291" t="s">
        <v>469</v>
      </c>
    </row>
    <row r="60" spans="1:2">
      <c r="A60" s="292">
        <v>2010604</v>
      </c>
      <c r="B60" s="291" t="s">
        <v>505</v>
      </c>
    </row>
    <row r="61" spans="1:2">
      <c r="A61" s="292">
        <v>2010605</v>
      </c>
      <c r="B61" s="291" t="s">
        <v>506</v>
      </c>
    </row>
    <row r="62" spans="1:2">
      <c r="A62" s="292">
        <v>2010606</v>
      </c>
      <c r="B62" s="291" t="s">
        <v>507</v>
      </c>
    </row>
    <row r="63" spans="1:2">
      <c r="A63" s="292">
        <v>2010607</v>
      </c>
      <c r="B63" s="291" t="s">
        <v>508</v>
      </c>
    </row>
    <row r="64" spans="1:2">
      <c r="A64" s="292">
        <v>2010608</v>
      </c>
      <c r="B64" s="291" t="s">
        <v>509</v>
      </c>
    </row>
    <row r="65" spans="1:2">
      <c r="A65" s="292">
        <v>2010650</v>
      </c>
      <c r="B65" s="291" t="s">
        <v>476</v>
      </c>
    </row>
    <row r="66" spans="1:2">
      <c r="A66" s="292">
        <v>2010699</v>
      </c>
      <c r="B66" s="291" t="s">
        <v>510</v>
      </c>
    </row>
    <row r="67" spans="1:2">
      <c r="A67" s="292">
        <v>20107</v>
      </c>
      <c r="B67" s="291" t="s">
        <v>511</v>
      </c>
    </row>
    <row r="68" spans="1:2">
      <c r="A68" s="292">
        <v>2010701</v>
      </c>
      <c r="B68" s="291" t="s">
        <v>467</v>
      </c>
    </row>
    <row r="69" spans="1:2">
      <c r="A69" s="292">
        <v>2010702</v>
      </c>
      <c r="B69" s="291" t="s">
        <v>468</v>
      </c>
    </row>
    <row r="70" spans="1:2">
      <c r="A70" s="292">
        <v>2010703</v>
      </c>
      <c r="B70" s="291" t="s">
        <v>469</v>
      </c>
    </row>
    <row r="71" spans="1:2">
      <c r="A71" s="292">
        <v>2010709</v>
      </c>
      <c r="B71" s="291" t="s">
        <v>508</v>
      </c>
    </row>
    <row r="72" spans="1:2">
      <c r="A72" s="292">
        <v>2010710</v>
      </c>
      <c r="B72" s="291" t="s">
        <v>512</v>
      </c>
    </row>
    <row r="73" spans="1:2">
      <c r="A73" s="292">
        <v>2010750</v>
      </c>
      <c r="B73" s="291" t="s">
        <v>476</v>
      </c>
    </row>
    <row r="74" spans="1:2">
      <c r="A74" s="292">
        <v>2010799</v>
      </c>
      <c r="B74" s="291" t="s">
        <v>513</v>
      </c>
    </row>
    <row r="75" spans="1:2">
      <c r="A75" s="292">
        <v>20108</v>
      </c>
      <c r="B75" s="291" t="s">
        <v>514</v>
      </c>
    </row>
    <row r="76" spans="1:2">
      <c r="A76" s="292">
        <v>2010801</v>
      </c>
      <c r="B76" s="291" t="s">
        <v>467</v>
      </c>
    </row>
    <row r="77" spans="1:2">
      <c r="A77" s="292">
        <v>2010802</v>
      </c>
      <c r="B77" s="291" t="s">
        <v>468</v>
      </c>
    </row>
    <row r="78" spans="1:2">
      <c r="A78" s="292">
        <v>2010803</v>
      </c>
      <c r="B78" s="291" t="s">
        <v>469</v>
      </c>
    </row>
    <row r="79" spans="1:2">
      <c r="A79" s="292">
        <v>2010804</v>
      </c>
      <c r="B79" s="291" t="s">
        <v>515</v>
      </c>
    </row>
    <row r="80" spans="1:2">
      <c r="A80" s="292">
        <v>2010805</v>
      </c>
      <c r="B80" s="291" t="s">
        <v>516</v>
      </c>
    </row>
    <row r="81" spans="1:2">
      <c r="A81" s="292">
        <v>2010806</v>
      </c>
      <c r="B81" s="291" t="s">
        <v>508</v>
      </c>
    </row>
    <row r="82" spans="1:2">
      <c r="A82" s="292">
        <v>2010850</v>
      </c>
      <c r="B82" s="291" t="s">
        <v>476</v>
      </c>
    </row>
    <row r="83" spans="1:2">
      <c r="A83" s="292">
        <v>2010899</v>
      </c>
      <c r="B83" s="291" t="s">
        <v>517</v>
      </c>
    </row>
    <row r="84" spans="1:2">
      <c r="A84" s="292">
        <v>20109</v>
      </c>
      <c r="B84" s="291" t="s">
        <v>518</v>
      </c>
    </row>
    <row r="85" spans="1:2">
      <c r="A85" s="292">
        <v>2010901</v>
      </c>
      <c r="B85" s="291" t="s">
        <v>467</v>
      </c>
    </row>
    <row r="86" spans="1:2">
      <c r="A86" s="292">
        <v>2010902</v>
      </c>
      <c r="B86" s="291" t="s">
        <v>468</v>
      </c>
    </row>
    <row r="87" spans="1:2">
      <c r="A87" s="292">
        <v>2010903</v>
      </c>
      <c r="B87" s="291" t="s">
        <v>469</v>
      </c>
    </row>
    <row r="88" spans="1:2">
      <c r="A88" s="292">
        <v>2010905</v>
      </c>
      <c r="B88" s="291" t="s">
        <v>519</v>
      </c>
    </row>
    <row r="89" spans="1:2">
      <c r="A89" s="292">
        <v>2010907</v>
      </c>
      <c r="B89" s="291" t="s">
        <v>520</v>
      </c>
    </row>
    <row r="90" spans="1:2">
      <c r="A90" s="292">
        <v>2010908</v>
      </c>
      <c r="B90" s="291" t="s">
        <v>508</v>
      </c>
    </row>
    <row r="91" spans="1:2">
      <c r="A91" s="292">
        <v>2010909</v>
      </c>
      <c r="B91" s="291" t="s">
        <v>521</v>
      </c>
    </row>
    <row r="92" spans="1:2">
      <c r="A92" s="292">
        <v>2010910</v>
      </c>
      <c r="B92" s="291" t="s">
        <v>522</v>
      </c>
    </row>
    <row r="93" spans="1:2">
      <c r="A93" s="292">
        <v>2010911</v>
      </c>
      <c r="B93" s="291" t="s">
        <v>523</v>
      </c>
    </row>
    <row r="94" spans="1:2">
      <c r="A94" s="292">
        <v>2010912</v>
      </c>
      <c r="B94" s="291" t="s">
        <v>524</v>
      </c>
    </row>
    <row r="95" spans="1:2">
      <c r="A95" s="292">
        <v>2010950</v>
      </c>
      <c r="B95" s="291" t="s">
        <v>476</v>
      </c>
    </row>
    <row r="96" spans="1:2">
      <c r="A96" s="292">
        <v>2010999</v>
      </c>
      <c r="B96" s="291" t="s">
        <v>525</v>
      </c>
    </row>
    <row r="97" spans="1:2">
      <c r="A97" s="292">
        <v>20111</v>
      </c>
      <c r="B97" s="291" t="s">
        <v>526</v>
      </c>
    </row>
    <row r="98" spans="1:2">
      <c r="A98" s="292">
        <v>2011101</v>
      </c>
      <c r="B98" s="291" t="s">
        <v>467</v>
      </c>
    </row>
    <row r="99" spans="1:2">
      <c r="A99" s="292">
        <v>2011102</v>
      </c>
      <c r="B99" s="291" t="s">
        <v>468</v>
      </c>
    </row>
    <row r="100" spans="1:2">
      <c r="A100" s="292">
        <v>2011103</v>
      </c>
      <c r="B100" s="291" t="s">
        <v>469</v>
      </c>
    </row>
    <row r="101" spans="1:2">
      <c r="A101" s="292">
        <v>2011104</v>
      </c>
      <c r="B101" s="291" t="s">
        <v>527</v>
      </c>
    </row>
    <row r="102" spans="1:2">
      <c r="A102" s="292">
        <v>2011105</v>
      </c>
      <c r="B102" s="291" t="s">
        <v>528</v>
      </c>
    </row>
    <row r="103" spans="1:2">
      <c r="A103" s="292">
        <v>2011106</v>
      </c>
      <c r="B103" s="291" t="s">
        <v>529</v>
      </c>
    </row>
    <row r="104" spans="1:2">
      <c r="A104" s="292">
        <v>2011150</v>
      </c>
      <c r="B104" s="291" t="s">
        <v>476</v>
      </c>
    </row>
    <row r="105" spans="1:2">
      <c r="A105" s="292">
        <v>2011199</v>
      </c>
      <c r="B105" s="291" t="s">
        <v>530</v>
      </c>
    </row>
    <row r="106" spans="1:2">
      <c r="A106" s="292">
        <v>20113</v>
      </c>
      <c r="B106" s="291" t="s">
        <v>531</v>
      </c>
    </row>
    <row r="107" spans="1:2">
      <c r="A107" s="292">
        <v>2011301</v>
      </c>
      <c r="B107" s="291" t="s">
        <v>467</v>
      </c>
    </row>
    <row r="108" spans="1:2">
      <c r="A108" s="292">
        <v>2011302</v>
      </c>
      <c r="B108" s="291" t="s">
        <v>468</v>
      </c>
    </row>
    <row r="109" spans="1:2">
      <c r="A109" s="292">
        <v>2011303</v>
      </c>
      <c r="B109" s="291" t="s">
        <v>469</v>
      </c>
    </row>
    <row r="110" spans="1:2">
      <c r="A110" s="292">
        <v>2011304</v>
      </c>
      <c r="B110" s="291" t="s">
        <v>532</v>
      </c>
    </row>
    <row r="111" spans="1:2">
      <c r="A111" s="292">
        <v>2011305</v>
      </c>
      <c r="B111" s="291" t="s">
        <v>533</v>
      </c>
    </row>
    <row r="112" spans="1:2">
      <c r="A112" s="292">
        <v>2011306</v>
      </c>
      <c r="B112" s="291" t="s">
        <v>534</v>
      </c>
    </row>
    <row r="113" spans="1:2">
      <c r="A113" s="292">
        <v>2011307</v>
      </c>
      <c r="B113" s="291" t="s">
        <v>535</v>
      </c>
    </row>
    <row r="114" spans="1:2">
      <c r="A114" s="292">
        <v>2011308</v>
      </c>
      <c r="B114" s="291" t="s">
        <v>536</v>
      </c>
    </row>
    <row r="115" spans="1:2">
      <c r="A115" s="292">
        <v>2011350</v>
      </c>
      <c r="B115" s="291" t="s">
        <v>476</v>
      </c>
    </row>
    <row r="116" spans="1:2">
      <c r="A116" s="292">
        <v>2011399</v>
      </c>
      <c r="B116" s="291" t="s">
        <v>537</v>
      </c>
    </row>
    <row r="117" spans="1:2">
      <c r="A117" s="292">
        <v>20114</v>
      </c>
      <c r="B117" s="291" t="s">
        <v>538</v>
      </c>
    </row>
    <row r="118" spans="1:2">
      <c r="A118" s="292">
        <v>2011401</v>
      </c>
      <c r="B118" s="291" t="s">
        <v>467</v>
      </c>
    </row>
    <row r="119" spans="1:2">
      <c r="A119" s="292">
        <v>2011402</v>
      </c>
      <c r="B119" s="291" t="s">
        <v>468</v>
      </c>
    </row>
    <row r="120" spans="1:2">
      <c r="A120" s="292">
        <v>2011403</v>
      </c>
      <c r="B120" s="291" t="s">
        <v>469</v>
      </c>
    </row>
    <row r="121" spans="1:2">
      <c r="A121" s="292">
        <v>2011404</v>
      </c>
      <c r="B121" s="291" t="s">
        <v>539</v>
      </c>
    </row>
    <row r="122" spans="1:2">
      <c r="A122" s="292">
        <v>2011405</v>
      </c>
      <c r="B122" s="291" t="s">
        <v>540</v>
      </c>
    </row>
    <row r="123" spans="1:2">
      <c r="A123" s="292">
        <v>2011408</v>
      </c>
      <c r="B123" s="291" t="s">
        <v>541</v>
      </c>
    </row>
    <row r="124" spans="1:2">
      <c r="A124" s="292">
        <v>2011409</v>
      </c>
      <c r="B124" s="291" t="s">
        <v>542</v>
      </c>
    </row>
    <row r="125" spans="1:2">
      <c r="A125" s="292">
        <v>2011410</v>
      </c>
      <c r="B125" s="291" t="s">
        <v>543</v>
      </c>
    </row>
    <row r="126" spans="1:2">
      <c r="A126" s="292">
        <v>2011411</v>
      </c>
      <c r="B126" s="291" t="s">
        <v>544</v>
      </c>
    </row>
    <row r="127" spans="1:2">
      <c r="A127" s="292">
        <v>2011450</v>
      </c>
      <c r="B127" s="291" t="s">
        <v>476</v>
      </c>
    </row>
    <row r="128" spans="1:2">
      <c r="A128" s="292">
        <v>2011499</v>
      </c>
      <c r="B128" s="291" t="s">
        <v>545</v>
      </c>
    </row>
    <row r="129" spans="1:2">
      <c r="A129" s="292">
        <v>20123</v>
      </c>
      <c r="B129" s="291" t="s">
        <v>546</v>
      </c>
    </row>
    <row r="130" spans="1:2">
      <c r="A130" s="292">
        <v>2012301</v>
      </c>
      <c r="B130" s="291" t="s">
        <v>467</v>
      </c>
    </row>
    <row r="131" spans="1:2">
      <c r="A131" s="292">
        <v>2012302</v>
      </c>
      <c r="B131" s="291" t="s">
        <v>468</v>
      </c>
    </row>
    <row r="132" spans="1:2">
      <c r="A132" s="292">
        <v>2012303</v>
      </c>
      <c r="B132" s="291" t="s">
        <v>469</v>
      </c>
    </row>
    <row r="133" spans="1:2">
      <c r="A133" s="292">
        <v>2012304</v>
      </c>
      <c r="B133" s="291" t="s">
        <v>547</v>
      </c>
    </row>
    <row r="134" spans="1:2">
      <c r="A134" s="292">
        <v>2012350</v>
      </c>
      <c r="B134" s="291" t="s">
        <v>476</v>
      </c>
    </row>
    <row r="135" spans="1:2">
      <c r="A135" s="292">
        <v>2012399</v>
      </c>
      <c r="B135" s="291" t="s">
        <v>548</v>
      </c>
    </row>
    <row r="136" spans="1:2">
      <c r="A136" s="292">
        <v>20125</v>
      </c>
      <c r="B136" s="291" t="s">
        <v>549</v>
      </c>
    </row>
    <row r="137" spans="1:2">
      <c r="A137" s="292">
        <v>2012501</v>
      </c>
      <c r="B137" s="291" t="s">
        <v>467</v>
      </c>
    </row>
    <row r="138" spans="1:2">
      <c r="A138" s="292">
        <v>2012502</v>
      </c>
      <c r="B138" s="291" t="s">
        <v>468</v>
      </c>
    </row>
    <row r="139" spans="1:2">
      <c r="A139" s="292">
        <v>2012503</v>
      </c>
      <c r="B139" s="291" t="s">
        <v>469</v>
      </c>
    </row>
    <row r="140" spans="1:2">
      <c r="A140" s="292">
        <v>2012504</v>
      </c>
      <c r="B140" s="291" t="s">
        <v>550</v>
      </c>
    </row>
    <row r="141" spans="1:2">
      <c r="A141" s="292">
        <v>2012505</v>
      </c>
      <c r="B141" s="291" t="s">
        <v>551</v>
      </c>
    </row>
    <row r="142" spans="1:2">
      <c r="A142" s="292">
        <v>2012550</v>
      </c>
      <c r="B142" s="291" t="s">
        <v>476</v>
      </c>
    </row>
    <row r="143" spans="1:2">
      <c r="A143" s="292">
        <v>2012599</v>
      </c>
      <c r="B143" s="291" t="s">
        <v>552</v>
      </c>
    </row>
    <row r="144" spans="1:2">
      <c r="A144" s="292">
        <v>20126</v>
      </c>
      <c r="B144" s="291" t="s">
        <v>553</v>
      </c>
    </row>
    <row r="145" spans="1:2">
      <c r="A145" s="292">
        <v>2012601</v>
      </c>
      <c r="B145" s="291" t="s">
        <v>467</v>
      </c>
    </row>
    <row r="146" spans="1:2">
      <c r="A146" s="292">
        <v>2012602</v>
      </c>
      <c r="B146" s="291" t="s">
        <v>468</v>
      </c>
    </row>
    <row r="147" spans="1:2">
      <c r="A147" s="292">
        <v>2012603</v>
      </c>
      <c r="B147" s="291" t="s">
        <v>469</v>
      </c>
    </row>
    <row r="148" spans="1:2">
      <c r="A148" s="292">
        <v>2012604</v>
      </c>
      <c r="B148" s="291" t="s">
        <v>554</v>
      </c>
    </row>
    <row r="149" spans="1:2">
      <c r="A149" s="292">
        <v>2012699</v>
      </c>
      <c r="B149" s="291" t="s">
        <v>555</v>
      </c>
    </row>
    <row r="150" spans="1:2">
      <c r="A150" s="292">
        <v>20128</v>
      </c>
      <c r="B150" s="291" t="s">
        <v>556</v>
      </c>
    </row>
    <row r="151" spans="1:2">
      <c r="A151" s="292">
        <v>2012801</v>
      </c>
      <c r="B151" s="291" t="s">
        <v>467</v>
      </c>
    </row>
    <row r="152" spans="1:2">
      <c r="A152" s="292">
        <v>2012802</v>
      </c>
      <c r="B152" s="291" t="s">
        <v>468</v>
      </c>
    </row>
    <row r="153" spans="1:2">
      <c r="A153" s="292">
        <v>2012803</v>
      </c>
      <c r="B153" s="291" t="s">
        <v>469</v>
      </c>
    </row>
    <row r="154" spans="1:2">
      <c r="A154" s="292">
        <v>2012804</v>
      </c>
      <c r="B154" s="291" t="s">
        <v>481</v>
      </c>
    </row>
    <row r="155" spans="1:2">
      <c r="A155" s="292">
        <v>2012850</v>
      </c>
      <c r="B155" s="291" t="s">
        <v>476</v>
      </c>
    </row>
    <row r="156" spans="1:2">
      <c r="A156" s="292">
        <v>2012899</v>
      </c>
      <c r="B156" s="291" t="s">
        <v>557</v>
      </c>
    </row>
    <row r="157" spans="1:2">
      <c r="A157" s="292">
        <v>20129</v>
      </c>
      <c r="B157" s="291" t="s">
        <v>558</v>
      </c>
    </row>
    <row r="158" spans="1:2">
      <c r="A158" s="292">
        <v>2012901</v>
      </c>
      <c r="B158" s="291" t="s">
        <v>467</v>
      </c>
    </row>
    <row r="159" spans="1:2">
      <c r="A159" s="292">
        <v>2012902</v>
      </c>
      <c r="B159" s="291" t="s">
        <v>468</v>
      </c>
    </row>
    <row r="160" spans="1:2">
      <c r="A160" s="292">
        <v>2012903</v>
      </c>
      <c r="B160" s="291" t="s">
        <v>469</v>
      </c>
    </row>
    <row r="161" spans="1:2">
      <c r="A161" s="292">
        <v>2012906</v>
      </c>
      <c r="B161" s="291" t="s">
        <v>559</v>
      </c>
    </row>
    <row r="162" spans="1:2">
      <c r="A162" s="292">
        <v>2012950</v>
      </c>
      <c r="B162" s="291" t="s">
        <v>476</v>
      </c>
    </row>
    <row r="163" spans="1:2">
      <c r="A163" s="292">
        <v>2012999</v>
      </c>
      <c r="B163" s="291" t="s">
        <v>560</v>
      </c>
    </row>
    <row r="164" spans="1:2">
      <c r="A164" s="292">
        <v>20131</v>
      </c>
      <c r="B164" s="291" t="s">
        <v>561</v>
      </c>
    </row>
    <row r="165" spans="1:2">
      <c r="A165" s="292">
        <v>2013101</v>
      </c>
      <c r="B165" s="291" t="s">
        <v>467</v>
      </c>
    </row>
    <row r="166" spans="1:2">
      <c r="A166" s="292">
        <v>2013102</v>
      </c>
      <c r="B166" s="291" t="s">
        <v>468</v>
      </c>
    </row>
    <row r="167" spans="1:2">
      <c r="A167" s="292">
        <v>2013103</v>
      </c>
      <c r="B167" s="291" t="s">
        <v>469</v>
      </c>
    </row>
    <row r="168" spans="1:2">
      <c r="A168" s="292">
        <v>2013105</v>
      </c>
      <c r="B168" s="291" t="s">
        <v>562</v>
      </c>
    </row>
    <row r="169" spans="1:2">
      <c r="A169" s="292">
        <v>2013150</v>
      </c>
      <c r="B169" s="291" t="s">
        <v>476</v>
      </c>
    </row>
    <row r="170" spans="1:2">
      <c r="A170" s="292">
        <v>2013199</v>
      </c>
      <c r="B170" s="291" t="s">
        <v>563</v>
      </c>
    </row>
    <row r="171" spans="1:2">
      <c r="A171" s="292">
        <v>20132</v>
      </c>
      <c r="B171" s="291" t="s">
        <v>564</v>
      </c>
    </row>
    <row r="172" spans="1:2">
      <c r="A172" s="292">
        <v>2013201</v>
      </c>
      <c r="B172" s="291" t="s">
        <v>467</v>
      </c>
    </row>
    <row r="173" spans="1:2">
      <c r="A173" s="292">
        <v>2013202</v>
      </c>
      <c r="B173" s="291" t="s">
        <v>468</v>
      </c>
    </row>
    <row r="174" spans="1:2">
      <c r="A174" s="292">
        <v>2013203</v>
      </c>
      <c r="B174" s="291" t="s">
        <v>469</v>
      </c>
    </row>
    <row r="175" spans="1:2">
      <c r="A175" s="292">
        <v>2013204</v>
      </c>
      <c r="B175" s="291" t="s">
        <v>565</v>
      </c>
    </row>
    <row r="176" spans="1:2">
      <c r="A176" s="292">
        <v>2013250</v>
      </c>
      <c r="B176" s="291" t="s">
        <v>476</v>
      </c>
    </row>
    <row r="177" spans="1:2">
      <c r="A177" s="292">
        <v>2013299</v>
      </c>
      <c r="B177" s="291" t="s">
        <v>566</v>
      </c>
    </row>
    <row r="178" spans="1:2">
      <c r="A178" s="292">
        <v>20133</v>
      </c>
      <c r="B178" s="291" t="s">
        <v>567</v>
      </c>
    </row>
    <row r="179" spans="1:2">
      <c r="A179" s="292">
        <v>2013301</v>
      </c>
      <c r="B179" s="291" t="s">
        <v>467</v>
      </c>
    </row>
    <row r="180" spans="1:2">
      <c r="A180" s="292">
        <v>2013302</v>
      </c>
      <c r="B180" s="291" t="s">
        <v>468</v>
      </c>
    </row>
    <row r="181" spans="1:2">
      <c r="A181" s="292">
        <v>2013303</v>
      </c>
      <c r="B181" s="291" t="s">
        <v>469</v>
      </c>
    </row>
    <row r="182" spans="1:2">
      <c r="A182" s="292">
        <v>2013304</v>
      </c>
      <c r="B182" s="291" t="s">
        <v>568</v>
      </c>
    </row>
    <row r="183" spans="1:2">
      <c r="A183" s="292">
        <v>2013350</v>
      </c>
      <c r="B183" s="291" t="s">
        <v>476</v>
      </c>
    </row>
    <row r="184" spans="1:2">
      <c r="A184" s="292">
        <v>2013399</v>
      </c>
      <c r="B184" s="291" t="s">
        <v>569</v>
      </c>
    </row>
    <row r="185" spans="1:2">
      <c r="A185" s="292">
        <v>20134</v>
      </c>
      <c r="B185" s="291" t="s">
        <v>570</v>
      </c>
    </row>
    <row r="186" spans="1:2">
      <c r="A186" s="292">
        <v>2013401</v>
      </c>
      <c r="B186" s="291" t="s">
        <v>467</v>
      </c>
    </row>
    <row r="187" spans="1:2">
      <c r="A187" s="292">
        <v>2013402</v>
      </c>
      <c r="B187" s="291" t="s">
        <v>468</v>
      </c>
    </row>
    <row r="188" spans="1:2">
      <c r="A188" s="292">
        <v>2013403</v>
      </c>
      <c r="B188" s="291" t="s">
        <v>469</v>
      </c>
    </row>
    <row r="189" spans="1:2">
      <c r="A189" s="292">
        <v>2013404</v>
      </c>
      <c r="B189" s="291" t="s">
        <v>571</v>
      </c>
    </row>
    <row r="190" spans="1:2">
      <c r="A190" s="292">
        <v>2013405</v>
      </c>
      <c r="B190" s="291" t="s">
        <v>572</v>
      </c>
    </row>
    <row r="191" spans="1:2">
      <c r="A191" s="292">
        <v>2013450</v>
      </c>
      <c r="B191" s="291" t="s">
        <v>476</v>
      </c>
    </row>
    <row r="192" spans="1:2">
      <c r="A192" s="292">
        <v>2013499</v>
      </c>
      <c r="B192" s="291" t="s">
        <v>573</v>
      </c>
    </row>
    <row r="193" spans="1:2">
      <c r="A193" s="292">
        <v>20135</v>
      </c>
      <c r="B193" s="291" t="s">
        <v>574</v>
      </c>
    </row>
    <row r="194" spans="1:2">
      <c r="A194" s="292">
        <v>2013501</v>
      </c>
      <c r="B194" s="291" t="s">
        <v>467</v>
      </c>
    </row>
    <row r="195" spans="1:2">
      <c r="A195" s="292">
        <v>2013502</v>
      </c>
      <c r="B195" s="291" t="s">
        <v>468</v>
      </c>
    </row>
    <row r="196" spans="1:2">
      <c r="A196" s="292">
        <v>2013503</v>
      </c>
      <c r="B196" s="291" t="s">
        <v>469</v>
      </c>
    </row>
    <row r="197" spans="1:2">
      <c r="A197" s="292">
        <v>2013550</v>
      </c>
      <c r="B197" s="291" t="s">
        <v>476</v>
      </c>
    </row>
    <row r="198" spans="1:2">
      <c r="A198" s="292">
        <v>2013599</v>
      </c>
      <c r="B198" s="291" t="s">
        <v>575</v>
      </c>
    </row>
    <row r="199" spans="1:2">
      <c r="A199" s="292">
        <v>20136</v>
      </c>
      <c r="B199" s="291" t="s">
        <v>576</v>
      </c>
    </row>
    <row r="200" spans="1:2">
      <c r="A200" s="292">
        <v>2013601</v>
      </c>
      <c r="B200" s="291" t="s">
        <v>467</v>
      </c>
    </row>
    <row r="201" spans="1:2">
      <c r="A201" s="292">
        <v>2013602</v>
      </c>
      <c r="B201" s="291" t="s">
        <v>468</v>
      </c>
    </row>
    <row r="202" spans="1:2">
      <c r="A202" s="292">
        <v>2013603</v>
      </c>
      <c r="B202" s="291" t="s">
        <v>469</v>
      </c>
    </row>
    <row r="203" spans="1:2">
      <c r="A203" s="292">
        <v>2013650</v>
      </c>
      <c r="B203" s="291" t="s">
        <v>476</v>
      </c>
    </row>
    <row r="204" spans="1:2">
      <c r="A204" s="292">
        <v>2013699</v>
      </c>
      <c r="B204" s="291" t="s">
        <v>576</v>
      </c>
    </row>
    <row r="205" spans="1:2">
      <c r="A205" s="292">
        <v>20137</v>
      </c>
      <c r="B205" s="291" t="s">
        <v>577</v>
      </c>
    </row>
    <row r="206" spans="1:2">
      <c r="A206" s="292">
        <v>2013701</v>
      </c>
      <c r="B206" s="291" t="s">
        <v>467</v>
      </c>
    </row>
    <row r="207" spans="1:2">
      <c r="A207" s="292">
        <v>2013702</v>
      </c>
      <c r="B207" s="291" t="s">
        <v>468</v>
      </c>
    </row>
    <row r="208" spans="1:2">
      <c r="A208" s="292">
        <v>2013703</v>
      </c>
      <c r="B208" s="291" t="s">
        <v>469</v>
      </c>
    </row>
    <row r="209" spans="1:2">
      <c r="A209" s="292">
        <v>2013704</v>
      </c>
      <c r="B209" s="291" t="s">
        <v>578</v>
      </c>
    </row>
    <row r="210" spans="1:2">
      <c r="A210" s="292">
        <v>2013750</v>
      </c>
      <c r="B210" s="291" t="s">
        <v>476</v>
      </c>
    </row>
    <row r="211" spans="1:2">
      <c r="A211" s="292">
        <v>2013799</v>
      </c>
      <c r="B211" s="291" t="s">
        <v>579</v>
      </c>
    </row>
    <row r="212" spans="1:2">
      <c r="A212" s="292">
        <v>20138</v>
      </c>
      <c r="B212" s="291" t="s">
        <v>580</v>
      </c>
    </row>
    <row r="213" spans="1:2">
      <c r="A213" s="292">
        <v>2013801</v>
      </c>
      <c r="B213" s="291" t="s">
        <v>467</v>
      </c>
    </row>
    <row r="214" spans="1:2">
      <c r="A214" s="292">
        <v>2013802</v>
      </c>
      <c r="B214" s="291" t="s">
        <v>468</v>
      </c>
    </row>
    <row r="215" spans="1:2">
      <c r="A215" s="292">
        <v>2013803</v>
      </c>
      <c r="B215" s="291" t="s">
        <v>469</v>
      </c>
    </row>
    <row r="216" spans="1:2">
      <c r="A216" s="292">
        <v>2013804</v>
      </c>
      <c r="B216" s="291" t="s">
        <v>581</v>
      </c>
    </row>
    <row r="217" spans="1:2">
      <c r="A217" s="292">
        <v>2013805</v>
      </c>
      <c r="B217" s="291" t="s">
        <v>582</v>
      </c>
    </row>
    <row r="218" spans="1:2">
      <c r="A218" s="292">
        <v>2013808</v>
      </c>
      <c r="B218" s="291" t="s">
        <v>508</v>
      </c>
    </row>
    <row r="219" spans="1:2">
      <c r="A219" s="292">
        <v>2013810</v>
      </c>
      <c r="B219" s="291" t="s">
        <v>583</v>
      </c>
    </row>
    <row r="220" spans="1:2">
      <c r="A220" s="292">
        <v>2013812</v>
      </c>
      <c r="B220" s="291" t="s">
        <v>584</v>
      </c>
    </row>
    <row r="221" spans="1:2">
      <c r="A221" s="292">
        <v>2013813</v>
      </c>
      <c r="B221" s="291" t="s">
        <v>585</v>
      </c>
    </row>
    <row r="222" spans="1:2">
      <c r="A222" s="292">
        <v>2013814</v>
      </c>
      <c r="B222" s="291" t="s">
        <v>586</v>
      </c>
    </row>
    <row r="223" spans="1:2">
      <c r="A223" s="292">
        <v>2013815</v>
      </c>
      <c r="B223" s="291" t="s">
        <v>587</v>
      </c>
    </row>
    <row r="224" spans="1:2">
      <c r="A224" s="292">
        <v>2013816</v>
      </c>
      <c r="B224" s="291" t="s">
        <v>588</v>
      </c>
    </row>
    <row r="225" spans="1:2">
      <c r="A225" s="292">
        <v>2013850</v>
      </c>
      <c r="B225" s="291" t="s">
        <v>476</v>
      </c>
    </row>
    <row r="226" spans="1:2">
      <c r="A226" s="292">
        <v>2013899</v>
      </c>
      <c r="B226" s="291" t="s">
        <v>589</v>
      </c>
    </row>
    <row r="227" spans="1:2">
      <c r="A227" s="292">
        <v>20199</v>
      </c>
      <c r="B227" s="291" t="s">
        <v>590</v>
      </c>
    </row>
    <row r="228" spans="1:2">
      <c r="A228" s="292">
        <v>2019901</v>
      </c>
      <c r="B228" s="291" t="s">
        <v>591</v>
      </c>
    </row>
    <row r="229" spans="1:2">
      <c r="A229" s="292">
        <v>2019999</v>
      </c>
      <c r="B229" s="291" t="s">
        <v>590</v>
      </c>
    </row>
    <row r="230" spans="1:2">
      <c r="A230" s="292">
        <v>202</v>
      </c>
      <c r="B230" s="291" t="s">
        <v>592</v>
      </c>
    </row>
    <row r="231" spans="1:2">
      <c r="A231" s="292">
        <v>20201</v>
      </c>
      <c r="B231" s="291" t="s">
        <v>593</v>
      </c>
    </row>
    <row r="232" spans="1:2">
      <c r="A232" s="292">
        <v>2020101</v>
      </c>
      <c r="B232" s="291" t="s">
        <v>467</v>
      </c>
    </row>
    <row r="233" spans="1:2">
      <c r="A233" s="292">
        <v>2020102</v>
      </c>
      <c r="B233" s="291" t="s">
        <v>468</v>
      </c>
    </row>
    <row r="234" spans="1:2">
      <c r="A234" s="292">
        <v>2020103</v>
      </c>
      <c r="B234" s="291" t="s">
        <v>469</v>
      </c>
    </row>
    <row r="235" spans="1:2">
      <c r="A235" s="292">
        <v>2020104</v>
      </c>
      <c r="B235" s="291" t="s">
        <v>562</v>
      </c>
    </row>
    <row r="236" spans="1:2">
      <c r="A236" s="292">
        <v>2020150</v>
      </c>
      <c r="B236" s="291" t="s">
        <v>476</v>
      </c>
    </row>
    <row r="237" spans="1:2">
      <c r="A237" s="292">
        <v>2020199</v>
      </c>
      <c r="B237" s="291" t="s">
        <v>594</v>
      </c>
    </row>
    <row r="238" spans="1:2">
      <c r="A238" s="292">
        <v>20202</v>
      </c>
      <c r="B238" s="291" t="s">
        <v>595</v>
      </c>
    </row>
    <row r="239" spans="1:2">
      <c r="A239" s="292">
        <v>2020201</v>
      </c>
      <c r="B239" s="291" t="s">
        <v>596</v>
      </c>
    </row>
    <row r="240" spans="1:2">
      <c r="A240" s="292">
        <v>2020202</v>
      </c>
      <c r="B240" s="291" t="s">
        <v>597</v>
      </c>
    </row>
    <row r="241" spans="1:2">
      <c r="A241" s="292">
        <v>20203</v>
      </c>
      <c r="B241" s="291" t="s">
        <v>598</v>
      </c>
    </row>
    <row r="242" spans="1:2">
      <c r="A242" s="292">
        <v>2020304</v>
      </c>
      <c r="B242" s="291" t="s">
        <v>599</v>
      </c>
    </row>
    <row r="243" spans="1:2">
      <c r="A243" s="292">
        <v>2020306</v>
      </c>
      <c r="B243" s="291" t="s">
        <v>598</v>
      </c>
    </row>
    <row r="244" spans="1:2">
      <c r="A244" s="292">
        <v>20204</v>
      </c>
      <c r="B244" s="291" t="s">
        <v>600</v>
      </c>
    </row>
    <row r="245" spans="1:2">
      <c r="A245" s="292">
        <v>2020401</v>
      </c>
      <c r="B245" s="291" t="s">
        <v>601</v>
      </c>
    </row>
    <row r="246" spans="1:2">
      <c r="A246" s="292">
        <v>2020402</v>
      </c>
      <c r="B246" s="291" t="s">
        <v>602</v>
      </c>
    </row>
    <row r="247" spans="1:2">
      <c r="A247" s="292">
        <v>2020403</v>
      </c>
      <c r="B247" s="291" t="s">
        <v>603</v>
      </c>
    </row>
    <row r="248" spans="1:2">
      <c r="A248" s="292">
        <v>2020404</v>
      </c>
      <c r="B248" s="291" t="s">
        <v>604</v>
      </c>
    </row>
    <row r="249" spans="1:2">
      <c r="A249" s="292">
        <v>2020499</v>
      </c>
      <c r="B249" s="291" t="s">
        <v>605</v>
      </c>
    </row>
    <row r="250" spans="1:2">
      <c r="A250" s="292">
        <v>20205</v>
      </c>
      <c r="B250" s="291" t="s">
        <v>606</v>
      </c>
    </row>
    <row r="251" spans="1:2">
      <c r="A251" s="292">
        <v>2020503</v>
      </c>
      <c r="B251" s="291" t="s">
        <v>607</v>
      </c>
    </row>
    <row r="252" spans="1:2">
      <c r="A252" s="292">
        <v>2020504</v>
      </c>
      <c r="B252" s="291" t="s">
        <v>608</v>
      </c>
    </row>
    <row r="253" spans="1:2">
      <c r="A253" s="292">
        <v>2020505</v>
      </c>
      <c r="B253" s="291" t="s">
        <v>609</v>
      </c>
    </row>
    <row r="254" spans="1:2">
      <c r="A254" s="292">
        <v>2020599</v>
      </c>
      <c r="B254" s="291" t="s">
        <v>610</v>
      </c>
    </row>
    <row r="255" spans="1:2">
      <c r="A255" s="292">
        <v>20206</v>
      </c>
      <c r="B255" s="291" t="s">
        <v>611</v>
      </c>
    </row>
    <row r="256" spans="1:2">
      <c r="A256" s="292">
        <v>2020601</v>
      </c>
      <c r="B256" s="291" t="s">
        <v>611</v>
      </c>
    </row>
    <row r="257" spans="1:2">
      <c r="A257" s="292">
        <v>20207</v>
      </c>
      <c r="B257" s="291" t="s">
        <v>612</v>
      </c>
    </row>
    <row r="258" spans="1:2">
      <c r="A258" s="292">
        <v>2020701</v>
      </c>
      <c r="B258" s="291" t="s">
        <v>613</v>
      </c>
    </row>
    <row r="259" spans="1:2">
      <c r="A259" s="292">
        <v>2020702</v>
      </c>
      <c r="B259" s="291" t="s">
        <v>614</v>
      </c>
    </row>
    <row r="260" spans="1:2">
      <c r="A260" s="292">
        <v>2020703</v>
      </c>
      <c r="B260" s="291" t="s">
        <v>615</v>
      </c>
    </row>
    <row r="261" spans="1:2">
      <c r="A261" s="292">
        <v>2020799</v>
      </c>
      <c r="B261" s="291" t="s">
        <v>12</v>
      </c>
    </row>
    <row r="262" spans="1:2">
      <c r="A262" s="292">
        <v>20208</v>
      </c>
      <c r="B262" s="291" t="s">
        <v>616</v>
      </c>
    </row>
    <row r="263" spans="1:2">
      <c r="A263" s="292">
        <v>2020801</v>
      </c>
      <c r="B263" s="291" t="s">
        <v>467</v>
      </c>
    </row>
    <row r="264" spans="1:2">
      <c r="A264" s="292">
        <v>2020802</v>
      </c>
      <c r="B264" s="291" t="s">
        <v>468</v>
      </c>
    </row>
    <row r="265" spans="1:2">
      <c r="A265" s="292">
        <v>2020803</v>
      </c>
      <c r="B265" s="291" t="s">
        <v>469</v>
      </c>
    </row>
    <row r="266" spans="1:2">
      <c r="A266" s="292">
        <v>2020850</v>
      </c>
      <c r="B266" s="291" t="s">
        <v>476</v>
      </c>
    </row>
    <row r="267" spans="1:2">
      <c r="A267" s="292">
        <v>2020899</v>
      </c>
      <c r="B267" s="291" t="s">
        <v>617</v>
      </c>
    </row>
    <row r="268" spans="1:2">
      <c r="A268" s="292">
        <v>20299</v>
      </c>
      <c r="B268" s="291" t="s">
        <v>618</v>
      </c>
    </row>
    <row r="269" spans="1:2">
      <c r="A269" s="292">
        <v>2029999</v>
      </c>
      <c r="B269" s="291" t="s">
        <v>618</v>
      </c>
    </row>
    <row r="270" spans="1:2">
      <c r="A270" s="292">
        <v>203</v>
      </c>
      <c r="B270" s="291" t="s">
        <v>619</v>
      </c>
    </row>
    <row r="271" spans="1:2">
      <c r="A271" s="292">
        <v>20301</v>
      </c>
      <c r="B271" s="291" t="s">
        <v>620</v>
      </c>
    </row>
    <row r="272" spans="1:2">
      <c r="A272" s="292">
        <v>2030101</v>
      </c>
      <c r="B272" s="291" t="s">
        <v>620</v>
      </c>
    </row>
    <row r="273" spans="1:2">
      <c r="A273" s="292">
        <v>20304</v>
      </c>
      <c r="B273" s="291" t="s">
        <v>621</v>
      </c>
    </row>
    <row r="274" spans="1:2">
      <c r="A274" s="292">
        <v>2030401</v>
      </c>
      <c r="B274" s="291" t="s">
        <v>621</v>
      </c>
    </row>
    <row r="275" spans="1:2">
      <c r="A275" s="292">
        <v>20305</v>
      </c>
      <c r="B275" s="291" t="s">
        <v>622</v>
      </c>
    </row>
    <row r="276" spans="1:2">
      <c r="A276" s="292">
        <v>2030501</v>
      </c>
      <c r="B276" s="291" t="s">
        <v>622</v>
      </c>
    </row>
    <row r="277" spans="1:2">
      <c r="A277" s="292">
        <v>20306</v>
      </c>
      <c r="B277" s="291" t="s">
        <v>623</v>
      </c>
    </row>
    <row r="278" spans="1:2">
      <c r="A278" s="292">
        <v>2030601</v>
      </c>
      <c r="B278" s="291" t="s">
        <v>624</v>
      </c>
    </row>
    <row r="279" spans="1:2">
      <c r="A279" s="292">
        <v>2030602</v>
      </c>
      <c r="B279" s="291" t="s">
        <v>625</v>
      </c>
    </row>
    <row r="280" spans="1:2">
      <c r="A280" s="292">
        <v>2030603</v>
      </c>
      <c r="B280" s="291" t="s">
        <v>626</v>
      </c>
    </row>
    <row r="281" spans="1:2">
      <c r="A281" s="292">
        <v>2030604</v>
      </c>
      <c r="B281" s="291" t="s">
        <v>627</v>
      </c>
    </row>
    <row r="282" spans="1:2">
      <c r="A282" s="292">
        <v>2030605</v>
      </c>
      <c r="B282" s="291" t="s">
        <v>628</v>
      </c>
    </row>
    <row r="283" spans="1:2">
      <c r="A283" s="292">
        <v>2030606</v>
      </c>
      <c r="B283" s="291" t="s">
        <v>629</v>
      </c>
    </row>
    <row r="284" spans="1:2">
      <c r="A284" s="292">
        <v>2030607</v>
      </c>
      <c r="B284" s="291" t="s">
        <v>630</v>
      </c>
    </row>
    <row r="285" spans="1:2">
      <c r="A285" s="292">
        <v>2030608</v>
      </c>
      <c r="B285" s="291" t="s">
        <v>631</v>
      </c>
    </row>
    <row r="286" spans="1:2">
      <c r="A286" s="292">
        <v>2030699</v>
      </c>
      <c r="B286" s="291" t="s">
        <v>632</v>
      </c>
    </row>
    <row r="287" spans="1:2">
      <c r="A287" s="292">
        <v>20399</v>
      </c>
      <c r="B287" s="291" t="s">
        <v>633</v>
      </c>
    </row>
    <row r="288" spans="1:2">
      <c r="A288" s="292">
        <v>2039999</v>
      </c>
      <c r="B288" s="291" t="s">
        <v>633</v>
      </c>
    </row>
    <row r="289" spans="1:2">
      <c r="A289" s="292">
        <v>204</v>
      </c>
      <c r="B289" s="291" t="s">
        <v>634</v>
      </c>
    </row>
    <row r="290" spans="1:2">
      <c r="A290" s="292">
        <v>20401</v>
      </c>
      <c r="B290" s="291" t="s">
        <v>635</v>
      </c>
    </row>
    <row r="291" spans="1:2">
      <c r="A291" s="292">
        <v>2040101</v>
      </c>
      <c r="B291" s="291" t="s">
        <v>635</v>
      </c>
    </row>
    <row r="292" spans="1:2">
      <c r="A292" s="292">
        <v>2040199</v>
      </c>
      <c r="B292" s="291" t="s">
        <v>636</v>
      </c>
    </row>
    <row r="293" spans="1:2">
      <c r="A293" s="292">
        <v>20402</v>
      </c>
      <c r="B293" s="291" t="s">
        <v>637</v>
      </c>
    </row>
    <row r="294" spans="1:2">
      <c r="A294" s="292">
        <v>2040201</v>
      </c>
      <c r="B294" s="291" t="s">
        <v>467</v>
      </c>
    </row>
    <row r="295" spans="1:2">
      <c r="A295" s="292">
        <v>2040202</v>
      </c>
      <c r="B295" s="291" t="s">
        <v>468</v>
      </c>
    </row>
    <row r="296" spans="1:2">
      <c r="A296" s="292">
        <v>2040203</v>
      </c>
      <c r="B296" s="291" t="s">
        <v>469</v>
      </c>
    </row>
    <row r="297" spans="1:2">
      <c r="A297" s="292">
        <v>2040219</v>
      </c>
      <c r="B297" s="291" t="s">
        <v>508</v>
      </c>
    </row>
    <row r="298" spans="1:2">
      <c r="A298" s="292">
        <v>2040220</v>
      </c>
      <c r="B298" s="291" t="s">
        <v>638</v>
      </c>
    </row>
    <row r="299" spans="1:2">
      <c r="A299" s="292">
        <v>2040221</v>
      </c>
      <c r="B299" s="291" t="s">
        <v>639</v>
      </c>
    </row>
    <row r="300" spans="1:2">
      <c r="A300" s="292">
        <v>2040222</v>
      </c>
      <c r="B300" s="291" t="s">
        <v>640</v>
      </c>
    </row>
    <row r="301" spans="1:2">
      <c r="A301" s="292">
        <v>2040223</v>
      </c>
      <c r="B301" s="291" t="s">
        <v>641</v>
      </c>
    </row>
    <row r="302" spans="1:2">
      <c r="A302" s="292">
        <v>2040250</v>
      </c>
      <c r="B302" s="291" t="s">
        <v>476</v>
      </c>
    </row>
    <row r="303" spans="1:2">
      <c r="A303" s="292">
        <v>2040299</v>
      </c>
      <c r="B303" s="291" t="s">
        <v>642</v>
      </c>
    </row>
    <row r="304" spans="1:2">
      <c r="A304" s="292">
        <v>20403</v>
      </c>
      <c r="B304" s="291" t="s">
        <v>643</v>
      </c>
    </row>
    <row r="305" spans="1:2">
      <c r="A305" s="292">
        <v>2040301</v>
      </c>
      <c r="B305" s="291" t="s">
        <v>467</v>
      </c>
    </row>
    <row r="306" spans="1:2">
      <c r="A306" s="292">
        <v>2040302</v>
      </c>
      <c r="B306" s="291" t="s">
        <v>468</v>
      </c>
    </row>
    <row r="307" spans="1:2">
      <c r="A307" s="292">
        <v>2040303</v>
      </c>
      <c r="B307" s="291" t="s">
        <v>469</v>
      </c>
    </row>
    <row r="308" spans="1:2">
      <c r="A308" s="292">
        <v>2040304</v>
      </c>
      <c r="B308" s="291" t="s">
        <v>644</v>
      </c>
    </row>
    <row r="309" spans="1:2">
      <c r="A309" s="292">
        <v>2040350</v>
      </c>
      <c r="B309" s="291" t="s">
        <v>476</v>
      </c>
    </row>
    <row r="310" spans="1:2">
      <c r="A310" s="292">
        <v>2040399</v>
      </c>
      <c r="B310" s="291" t="s">
        <v>645</v>
      </c>
    </row>
    <row r="311" spans="1:2">
      <c r="A311" s="292">
        <v>20404</v>
      </c>
      <c r="B311" s="291" t="s">
        <v>646</v>
      </c>
    </row>
    <row r="312" spans="1:2">
      <c r="A312" s="292">
        <v>2040401</v>
      </c>
      <c r="B312" s="291" t="s">
        <v>467</v>
      </c>
    </row>
    <row r="313" spans="1:2">
      <c r="A313" s="292">
        <v>2040402</v>
      </c>
      <c r="B313" s="291" t="s">
        <v>468</v>
      </c>
    </row>
    <row r="314" spans="1:2">
      <c r="A314" s="292">
        <v>2040403</v>
      </c>
      <c r="B314" s="291" t="s">
        <v>469</v>
      </c>
    </row>
    <row r="315" spans="1:2">
      <c r="A315" s="292">
        <v>2040409</v>
      </c>
      <c r="B315" s="291" t="s">
        <v>647</v>
      </c>
    </row>
    <row r="316" spans="1:2">
      <c r="A316" s="292">
        <v>2040410</v>
      </c>
      <c r="B316" s="291" t="s">
        <v>648</v>
      </c>
    </row>
    <row r="317" spans="1:2">
      <c r="A317" s="292">
        <v>2040450</v>
      </c>
      <c r="B317" s="291" t="s">
        <v>476</v>
      </c>
    </row>
    <row r="318" spans="1:2">
      <c r="A318" s="292">
        <v>2040499</v>
      </c>
      <c r="B318" s="291" t="s">
        <v>649</v>
      </c>
    </row>
    <row r="319" spans="1:2">
      <c r="A319" s="292">
        <v>20405</v>
      </c>
      <c r="B319" s="291" t="s">
        <v>650</v>
      </c>
    </row>
    <row r="320" spans="1:2">
      <c r="A320" s="292">
        <v>2040501</v>
      </c>
      <c r="B320" s="291" t="s">
        <v>467</v>
      </c>
    </row>
    <row r="321" spans="1:2">
      <c r="A321" s="292">
        <v>2040502</v>
      </c>
      <c r="B321" s="291" t="s">
        <v>468</v>
      </c>
    </row>
    <row r="322" spans="1:2">
      <c r="A322" s="292">
        <v>2040503</v>
      </c>
      <c r="B322" s="291" t="s">
        <v>469</v>
      </c>
    </row>
    <row r="323" spans="1:2">
      <c r="A323" s="292">
        <v>2040504</v>
      </c>
      <c r="B323" s="291" t="s">
        <v>651</v>
      </c>
    </row>
    <row r="324" spans="1:2">
      <c r="A324" s="292">
        <v>2040505</v>
      </c>
      <c r="B324" s="291" t="s">
        <v>652</v>
      </c>
    </row>
    <row r="325" spans="1:2">
      <c r="A325" s="292">
        <v>2040506</v>
      </c>
      <c r="B325" s="291" t="s">
        <v>653</v>
      </c>
    </row>
    <row r="326" spans="1:2">
      <c r="A326" s="292">
        <v>2040550</v>
      </c>
      <c r="B326" s="291" t="s">
        <v>476</v>
      </c>
    </row>
    <row r="327" spans="1:2">
      <c r="A327" s="292">
        <v>2040599</v>
      </c>
      <c r="B327" s="291" t="s">
        <v>654</v>
      </c>
    </row>
    <row r="328" spans="1:2">
      <c r="A328" s="292">
        <v>20406</v>
      </c>
      <c r="B328" s="291" t="s">
        <v>655</v>
      </c>
    </row>
    <row r="329" spans="1:2">
      <c r="A329" s="292">
        <v>2040601</v>
      </c>
      <c r="B329" s="291" t="s">
        <v>467</v>
      </c>
    </row>
    <row r="330" spans="1:2">
      <c r="A330" s="292">
        <v>2040602</v>
      </c>
      <c r="B330" s="291" t="s">
        <v>468</v>
      </c>
    </row>
    <row r="331" spans="1:2">
      <c r="A331" s="292">
        <v>2040603</v>
      </c>
      <c r="B331" s="291" t="s">
        <v>469</v>
      </c>
    </row>
    <row r="332" spans="1:2">
      <c r="A332" s="292">
        <v>2040604</v>
      </c>
      <c r="B332" s="291" t="s">
        <v>656</v>
      </c>
    </row>
    <row r="333" spans="1:2">
      <c r="A333" s="292">
        <v>2040605</v>
      </c>
      <c r="B333" s="291" t="s">
        <v>657</v>
      </c>
    </row>
    <row r="334" spans="1:2">
      <c r="A334" s="292">
        <v>2040606</v>
      </c>
      <c r="B334" s="291" t="s">
        <v>658</v>
      </c>
    </row>
    <row r="335" spans="1:2">
      <c r="A335" s="292">
        <v>2040607</v>
      </c>
      <c r="B335" s="291" t="s">
        <v>659</v>
      </c>
    </row>
    <row r="336" spans="1:2">
      <c r="A336" s="292">
        <v>2040608</v>
      </c>
      <c r="B336" s="291" t="s">
        <v>660</v>
      </c>
    </row>
    <row r="337" spans="1:2">
      <c r="A337" s="292">
        <v>2040610</v>
      </c>
      <c r="B337" s="291" t="s">
        <v>661</v>
      </c>
    </row>
    <row r="338" spans="1:2">
      <c r="A338" s="292">
        <v>2040612</v>
      </c>
      <c r="B338" s="291" t="s">
        <v>662</v>
      </c>
    </row>
    <row r="339" spans="1:2">
      <c r="A339" s="292">
        <v>2040613</v>
      </c>
      <c r="B339" s="291" t="s">
        <v>508</v>
      </c>
    </row>
    <row r="340" spans="1:2">
      <c r="A340" s="292">
        <v>2040650</v>
      </c>
      <c r="B340" s="291" t="s">
        <v>476</v>
      </c>
    </row>
    <row r="341" spans="1:2">
      <c r="A341" s="292">
        <v>2040699</v>
      </c>
      <c r="B341" s="291" t="s">
        <v>663</v>
      </c>
    </row>
    <row r="342" spans="1:2">
      <c r="A342" s="292">
        <v>20407</v>
      </c>
      <c r="B342" s="291" t="s">
        <v>664</v>
      </c>
    </row>
    <row r="343" spans="1:2">
      <c r="A343" s="292">
        <v>2040701</v>
      </c>
      <c r="B343" s="291" t="s">
        <v>467</v>
      </c>
    </row>
    <row r="344" spans="1:2">
      <c r="A344" s="292">
        <v>2040702</v>
      </c>
      <c r="B344" s="291" t="s">
        <v>468</v>
      </c>
    </row>
    <row r="345" spans="1:2">
      <c r="A345" s="292">
        <v>2040703</v>
      </c>
      <c r="B345" s="291" t="s">
        <v>469</v>
      </c>
    </row>
    <row r="346" spans="1:2">
      <c r="A346" s="292">
        <v>2040704</v>
      </c>
      <c r="B346" s="291" t="s">
        <v>665</v>
      </c>
    </row>
    <row r="347" spans="1:2">
      <c r="A347" s="292">
        <v>2040705</v>
      </c>
      <c r="B347" s="291" t="s">
        <v>666</v>
      </c>
    </row>
    <row r="348" spans="1:2">
      <c r="A348" s="292">
        <v>2040706</v>
      </c>
      <c r="B348" s="291" t="s">
        <v>667</v>
      </c>
    </row>
    <row r="349" spans="1:2">
      <c r="A349" s="292">
        <v>2040707</v>
      </c>
      <c r="B349" s="291" t="s">
        <v>508</v>
      </c>
    </row>
    <row r="350" spans="1:2">
      <c r="A350" s="292">
        <v>2040750</v>
      </c>
      <c r="B350" s="291" t="s">
        <v>476</v>
      </c>
    </row>
    <row r="351" spans="1:2">
      <c r="A351" s="292">
        <v>2040799</v>
      </c>
      <c r="B351" s="291" t="s">
        <v>668</v>
      </c>
    </row>
    <row r="352" spans="1:2">
      <c r="A352" s="292">
        <v>20408</v>
      </c>
      <c r="B352" s="291" t="s">
        <v>669</v>
      </c>
    </row>
    <row r="353" spans="1:2">
      <c r="A353" s="292">
        <v>2040801</v>
      </c>
      <c r="B353" s="291" t="s">
        <v>467</v>
      </c>
    </row>
    <row r="354" spans="1:2">
      <c r="A354" s="292">
        <v>2040802</v>
      </c>
      <c r="B354" s="291" t="s">
        <v>468</v>
      </c>
    </row>
    <row r="355" spans="1:2">
      <c r="A355" s="292">
        <v>2040803</v>
      </c>
      <c r="B355" s="291" t="s">
        <v>469</v>
      </c>
    </row>
    <row r="356" spans="1:2">
      <c r="A356" s="292">
        <v>2040804</v>
      </c>
      <c r="B356" s="291" t="s">
        <v>670</v>
      </c>
    </row>
    <row r="357" spans="1:2">
      <c r="A357" s="292">
        <v>2040805</v>
      </c>
      <c r="B357" s="291" t="s">
        <v>671</v>
      </c>
    </row>
    <row r="358" spans="1:2">
      <c r="A358" s="292">
        <v>2040806</v>
      </c>
      <c r="B358" s="291" t="s">
        <v>672</v>
      </c>
    </row>
    <row r="359" spans="1:2">
      <c r="A359" s="292">
        <v>2040807</v>
      </c>
      <c r="B359" s="291" t="s">
        <v>508</v>
      </c>
    </row>
    <row r="360" spans="1:2">
      <c r="A360" s="292">
        <v>2040850</v>
      </c>
      <c r="B360" s="291" t="s">
        <v>476</v>
      </c>
    </row>
    <row r="361" spans="1:2">
      <c r="A361" s="292">
        <v>2040899</v>
      </c>
      <c r="B361" s="291" t="s">
        <v>673</v>
      </c>
    </row>
    <row r="362" spans="1:2">
      <c r="A362" s="292">
        <v>20409</v>
      </c>
      <c r="B362" s="291" t="s">
        <v>674</v>
      </c>
    </row>
    <row r="363" spans="1:2">
      <c r="A363" s="292">
        <v>2040901</v>
      </c>
      <c r="B363" s="291" t="s">
        <v>467</v>
      </c>
    </row>
    <row r="364" spans="1:2">
      <c r="A364" s="292">
        <v>2040902</v>
      </c>
      <c r="B364" s="291" t="s">
        <v>468</v>
      </c>
    </row>
    <row r="365" spans="1:2">
      <c r="A365" s="292">
        <v>2040903</v>
      </c>
      <c r="B365" s="291" t="s">
        <v>469</v>
      </c>
    </row>
    <row r="366" spans="1:2">
      <c r="A366" s="292">
        <v>2040904</v>
      </c>
      <c r="B366" s="291" t="s">
        <v>675</v>
      </c>
    </row>
    <row r="367" spans="1:2">
      <c r="A367" s="292">
        <v>2040905</v>
      </c>
      <c r="B367" s="291" t="s">
        <v>676</v>
      </c>
    </row>
    <row r="368" spans="1:2">
      <c r="A368" s="292">
        <v>2040950</v>
      </c>
      <c r="B368" s="291" t="s">
        <v>476</v>
      </c>
    </row>
    <row r="369" spans="1:2">
      <c r="A369" s="292">
        <v>2040999</v>
      </c>
      <c r="B369" s="291" t="s">
        <v>677</v>
      </c>
    </row>
    <row r="370" spans="1:2">
      <c r="A370" s="292">
        <v>20410</v>
      </c>
      <c r="B370" s="291" t="s">
        <v>678</v>
      </c>
    </row>
    <row r="371" spans="1:2">
      <c r="A371" s="292">
        <v>2041001</v>
      </c>
      <c r="B371" s="291" t="s">
        <v>467</v>
      </c>
    </row>
    <row r="372" spans="1:2">
      <c r="A372" s="292">
        <v>2041002</v>
      </c>
      <c r="B372" s="291" t="s">
        <v>468</v>
      </c>
    </row>
    <row r="373" spans="1:2">
      <c r="A373" s="292">
        <v>2041006</v>
      </c>
      <c r="B373" s="291" t="s">
        <v>508</v>
      </c>
    </row>
    <row r="374" spans="1:2">
      <c r="A374" s="292">
        <v>2041007</v>
      </c>
      <c r="B374" s="291" t="s">
        <v>679</v>
      </c>
    </row>
    <row r="375" spans="1:2">
      <c r="A375" s="292">
        <v>2041099</v>
      </c>
      <c r="B375" s="291" t="s">
        <v>680</v>
      </c>
    </row>
    <row r="376" spans="1:2">
      <c r="A376" s="292">
        <v>20499</v>
      </c>
      <c r="B376" s="291" t="s">
        <v>681</v>
      </c>
    </row>
    <row r="377" spans="1:2">
      <c r="A377" s="292">
        <v>2049902</v>
      </c>
      <c r="B377" s="291" t="s">
        <v>682</v>
      </c>
    </row>
    <row r="378" spans="1:2">
      <c r="A378" s="292">
        <v>2049999</v>
      </c>
      <c r="B378" s="291" t="s">
        <v>681</v>
      </c>
    </row>
    <row r="379" spans="1:2">
      <c r="A379" s="292">
        <v>205</v>
      </c>
      <c r="B379" s="291" t="s">
        <v>683</v>
      </c>
    </row>
    <row r="380" spans="1:2">
      <c r="A380" s="292">
        <v>20501</v>
      </c>
      <c r="B380" s="291" t="s">
        <v>684</v>
      </c>
    </row>
    <row r="381" spans="1:2">
      <c r="A381" s="292">
        <v>2050101</v>
      </c>
      <c r="B381" s="291" t="s">
        <v>467</v>
      </c>
    </row>
    <row r="382" spans="1:2">
      <c r="A382" s="292">
        <v>2050102</v>
      </c>
      <c r="B382" s="291" t="s">
        <v>468</v>
      </c>
    </row>
    <row r="383" spans="1:2">
      <c r="A383" s="292">
        <v>2050103</v>
      </c>
      <c r="B383" s="291" t="s">
        <v>469</v>
      </c>
    </row>
    <row r="384" spans="1:2">
      <c r="A384" s="292">
        <v>2050199</v>
      </c>
      <c r="B384" s="291" t="s">
        <v>685</v>
      </c>
    </row>
    <row r="385" spans="1:2">
      <c r="A385" s="292">
        <v>20502</v>
      </c>
      <c r="B385" s="291" t="s">
        <v>686</v>
      </c>
    </row>
    <row r="386" spans="1:2">
      <c r="A386" s="292">
        <v>2050201</v>
      </c>
      <c r="B386" s="291" t="s">
        <v>687</v>
      </c>
    </row>
    <row r="387" spans="1:2">
      <c r="A387" s="292">
        <v>2050202</v>
      </c>
      <c r="B387" s="291" t="s">
        <v>688</v>
      </c>
    </row>
    <row r="388" spans="1:2">
      <c r="A388" s="292">
        <v>2050203</v>
      </c>
      <c r="B388" s="291" t="s">
        <v>689</v>
      </c>
    </row>
    <row r="389" spans="1:2">
      <c r="A389" s="292">
        <v>2050204</v>
      </c>
      <c r="B389" s="291" t="s">
        <v>690</v>
      </c>
    </row>
    <row r="390" spans="1:2">
      <c r="A390" s="292">
        <v>2050205</v>
      </c>
      <c r="B390" s="291" t="s">
        <v>691</v>
      </c>
    </row>
    <row r="391" spans="1:2">
      <c r="A391" s="292">
        <v>2050299</v>
      </c>
      <c r="B391" s="291" t="s">
        <v>692</v>
      </c>
    </row>
    <row r="392" spans="1:2">
      <c r="A392" s="292">
        <v>20503</v>
      </c>
      <c r="B392" s="291" t="s">
        <v>693</v>
      </c>
    </row>
    <row r="393" spans="1:2">
      <c r="A393" s="292">
        <v>2050301</v>
      </c>
      <c r="B393" s="291" t="s">
        <v>694</v>
      </c>
    </row>
    <row r="394" spans="1:2">
      <c r="A394" s="292">
        <v>2050302</v>
      </c>
      <c r="B394" s="291" t="s">
        <v>695</v>
      </c>
    </row>
    <row r="395" spans="1:2">
      <c r="A395" s="292">
        <v>2050303</v>
      </c>
      <c r="B395" s="291" t="s">
        <v>696</v>
      </c>
    </row>
    <row r="396" spans="1:2">
      <c r="A396" s="292">
        <v>2050305</v>
      </c>
      <c r="B396" s="291" t="s">
        <v>697</v>
      </c>
    </row>
    <row r="397" spans="1:2">
      <c r="A397" s="292">
        <v>2050399</v>
      </c>
      <c r="B397" s="291" t="s">
        <v>698</v>
      </c>
    </row>
    <row r="398" spans="1:2">
      <c r="A398" s="292">
        <v>20504</v>
      </c>
      <c r="B398" s="291" t="s">
        <v>699</v>
      </c>
    </row>
    <row r="399" spans="1:2">
      <c r="A399" s="292">
        <v>2050401</v>
      </c>
      <c r="B399" s="291" t="s">
        <v>700</v>
      </c>
    </row>
    <row r="400" spans="1:2">
      <c r="A400" s="292">
        <v>2050402</v>
      </c>
      <c r="B400" s="291" t="s">
        <v>701</v>
      </c>
    </row>
    <row r="401" spans="1:2">
      <c r="A401" s="292">
        <v>2050403</v>
      </c>
      <c r="B401" s="291" t="s">
        <v>702</v>
      </c>
    </row>
    <row r="402" spans="1:2">
      <c r="A402" s="292">
        <v>2050404</v>
      </c>
      <c r="B402" s="291" t="s">
        <v>703</v>
      </c>
    </row>
    <row r="403" spans="1:2">
      <c r="A403" s="292">
        <v>2050499</v>
      </c>
      <c r="B403" s="291" t="s">
        <v>704</v>
      </c>
    </row>
    <row r="404" spans="1:2">
      <c r="A404" s="292">
        <v>20505</v>
      </c>
      <c r="B404" s="291" t="s">
        <v>705</v>
      </c>
    </row>
    <row r="405" spans="1:2">
      <c r="A405" s="292">
        <v>2050501</v>
      </c>
      <c r="B405" s="291" t="s">
        <v>706</v>
      </c>
    </row>
    <row r="406" spans="1:2">
      <c r="A406" s="292">
        <v>2050502</v>
      </c>
      <c r="B406" s="291" t="s">
        <v>707</v>
      </c>
    </row>
    <row r="407" spans="1:2">
      <c r="A407" s="292">
        <v>2050599</v>
      </c>
      <c r="B407" s="291" t="s">
        <v>708</v>
      </c>
    </row>
    <row r="408" spans="1:2">
      <c r="A408" s="292">
        <v>20506</v>
      </c>
      <c r="B408" s="291" t="s">
        <v>709</v>
      </c>
    </row>
    <row r="409" spans="1:2">
      <c r="A409" s="292">
        <v>2050601</v>
      </c>
      <c r="B409" s="291" t="s">
        <v>710</v>
      </c>
    </row>
    <row r="410" spans="1:2">
      <c r="A410" s="292">
        <v>2050602</v>
      </c>
      <c r="B410" s="291" t="s">
        <v>711</v>
      </c>
    </row>
    <row r="411" spans="1:2">
      <c r="A411" s="292">
        <v>2050699</v>
      </c>
      <c r="B411" s="291" t="s">
        <v>712</v>
      </c>
    </row>
    <row r="412" spans="1:2">
      <c r="A412" s="292">
        <v>20507</v>
      </c>
      <c r="B412" s="291" t="s">
        <v>713</v>
      </c>
    </row>
    <row r="413" spans="1:2">
      <c r="A413" s="292">
        <v>2050701</v>
      </c>
      <c r="B413" s="291" t="s">
        <v>714</v>
      </c>
    </row>
    <row r="414" spans="1:2">
      <c r="A414" s="292">
        <v>2050702</v>
      </c>
      <c r="B414" s="291" t="s">
        <v>715</v>
      </c>
    </row>
    <row r="415" spans="1:2">
      <c r="A415" s="292">
        <v>2050799</v>
      </c>
      <c r="B415" s="291" t="s">
        <v>716</v>
      </c>
    </row>
    <row r="416" spans="1:2">
      <c r="A416" s="292">
        <v>20508</v>
      </c>
      <c r="B416" s="291" t="s">
        <v>717</v>
      </c>
    </row>
    <row r="417" spans="1:2">
      <c r="A417" s="292">
        <v>2050801</v>
      </c>
      <c r="B417" s="291" t="s">
        <v>718</v>
      </c>
    </row>
    <row r="418" spans="1:2">
      <c r="A418" s="292">
        <v>2050802</v>
      </c>
      <c r="B418" s="291" t="s">
        <v>719</v>
      </c>
    </row>
    <row r="419" spans="1:2">
      <c r="A419" s="292">
        <v>2050803</v>
      </c>
      <c r="B419" s="291" t="s">
        <v>720</v>
      </c>
    </row>
    <row r="420" spans="1:2">
      <c r="A420" s="292">
        <v>2050804</v>
      </c>
      <c r="B420" s="291" t="s">
        <v>721</v>
      </c>
    </row>
    <row r="421" spans="1:2">
      <c r="A421" s="292">
        <v>2050899</v>
      </c>
      <c r="B421" s="291" t="s">
        <v>722</v>
      </c>
    </row>
    <row r="422" spans="1:2">
      <c r="A422" s="292">
        <v>20509</v>
      </c>
      <c r="B422" s="291" t="s">
        <v>723</v>
      </c>
    </row>
    <row r="423" spans="1:2">
      <c r="A423" s="292">
        <v>2050901</v>
      </c>
      <c r="B423" s="291" t="s">
        <v>724</v>
      </c>
    </row>
    <row r="424" spans="1:2">
      <c r="A424" s="292">
        <v>2050902</v>
      </c>
      <c r="B424" s="291" t="s">
        <v>725</v>
      </c>
    </row>
    <row r="425" spans="1:2">
      <c r="A425" s="292">
        <v>2050903</v>
      </c>
      <c r="B425" s="291" t="s">
        <v>726</v>
      </c>
    </row>
    <row r="426" spans="1:2">
      <c r="A426" s="292">
        <v>2050904</v>
      </c>
      <c r="B426" s="291" t="s">
        <v>727</v>
      </c>
    </row>
    <row r="427" spans="1:2">
      <c r="A427" s="292">
        <v>2050905</v>
      </c>
      <c r="B427" s="291" t="s">
        <v>728</v>
      </c>
    </row>
    <row r="428" spans="1:2">
      <c r="A428" s="292">
        <v>2050999</v>
      </c>
      <c r="B428" s="291" t="s">
        <v>729</v>
      </c>
    </row>
    <row r="429" spans="1:2">
      <c r="A429" s="292">
        <v>20599</v>
      </c>
      <c r="B429" s="291" t="s">
        <v>730</v>
      </c>
    </row>
    <row r="430" spans="1:2">
      <c r="A430" s="292">
        <v>2059999</v>
      </c>
      <c r="B430" s="291" t="s">
        <v>730</v>
      </c>
    </row>
    <row r="431" spans="1:2">
      <c r="A431" s="292">
        <v>206</v>
      </c>
      <c r="B431" s="291" t="s">
        <v>731</v>
      </c>
    </row>
    <row r="432" spans="1:2">
      <c r="A432" s="292">
        <v>20601</v>
      </c>
      <c r="B432" s="291" t="s">
        <v>732</v>
      </c>
    </row>
    <row r="433" spans="1:2">
      <c r="A433" s="292">
        <v>2060101</v>
      </c>
      <c r="B433" s="291" t="s">
        <v>467</v>
      </c>
    </row>
    <row r="434" spans="1:2">
      <c r="A434" s="292">
        <v>2060102</v>
      </c>
      <c r="B434" s="291" t="s">
        <v>468</v>
      </c>
    </row>
    <row r="435" spans="1:2">
      <c r="A435" s="292">
        <v>2060103</v>
      </c>
      <c r="B435" s="291" t="s">
        <v>469</v>
      </c>
    </row>
    <row r="436" spans="1:2">
      <c r="A436" s="292">
        <v>2060199</v>
      </c>
      <c r="B436" s="291" t="s">
        <v>733</v>
      </c>
    </row>
    <row r="437" spans="1:2">
      <c r="A437" s="292">
        <v>20602</v>
      </c>
      <c r="B437" s="291" t="s">
        <v>734</v>
      </c>
    </row>
    <row r="438" spans="1:2">
      <c r="A438" s="292">
        <v>2060201</v>
      </c>
      <c r="B438" s="291" t="s">
        <v>735</v>
      </c>
    </row>
    <row r="439" spans="1:2">
      <c r="A439" s="292">
        <v>2060203</v>
      </c>
      <c r="B439" s="291" t="s">
        <v>736</v>
      </c>
    </row>
    <row r="440" spans="1:2">
      <c r="A440" s="292">
        <v>2060204</v>
      </c>
      <c r="B440" s="291" t="s">
        <v>737</v>
      </c>
    </row>
    <row r="441" spans="1:2">
      <c r="A441" s="292">
        <v>2060205</v>
      </c>
      <c r="B441" s="291" t="s">
        <v>738</v>
      </c>
    </row>
    <row r="442" spans="1:2">
      <c r="A442" s="292">
        <v>2060206</v>
      </c>
      <c r="B442" s="291" t="s">
        <v>739</v>
      </c>
    </row>
    <row r="443" spans="1:2">
      <c r="A443" s="292">
        <v>2060207</v>
      </c>
      <c r="B443" s="291" t="s">
        <v>740</v>
      </c>
    </row>
    <row r="444" spans="1:2">
      <c r="A444" s="292">
        <v>2060208</v>
      </c>
      <c r="B444" s="291" t="s">
        <v>741</v>
      </c>
    </row>
    <row r="445" spans="1:2">
      <c r="A445" s="292">
        <v>2060299</v>
      </c>
      <c r="B445" s="291" t="s">
        <v>742</v>
      </c>
    </row>
    <row r="446" spans="1:2">
      <c r="A446" s="292">
        <v>20603</v>
      </c>
      <c r="B446" s="291" t="s">
        <v>743</v>
      </c>
    </row>
    <row r="447" spans="1:2">
      <c r="A447" s="292">
        <v>2060301</v>
      </c>
      <c r="B447" s="291" t="s">
        <v>735</v>
      </c>
    </row>
    <row r="448" spans="1:2">
      <c r="A448" s="292">
        <v>2060302</v>
      </c>
      <c r="B448" s="291" t="s">
        <v>744</v>
      </c>
    </row>
    <row r="449" spans="1:2">
      <c r="A449" s="292">
        <v>2060303</v>
      </c>
      <c r="B449" s="291" t="s">
        <v>745</v>
      </c>
    </row>
    <row r="450" spans="1:2">
      <c r="A450" s="292">
        <v>2060304</v>
      </c>
      <c r="B450" s="291" t="s">
        <v>746</v>
      </c>
    </row>
    <row r="451" spans="1:2">
      <c r="A451" s="292">
        <v>2060399</v>
      </c>
      <c r="B451" s="291" t="s">
        <v>747</v>
      </c>
    </row>
    <row r="452" spans="1:2">
      <c r="A452" s="292">
        <v>20604</v>
      </c>
      <c r="B452" s="291" t="s">
        <v>748</v>
      </c>
    </row>
    <row r="453" spans="1:2">
      <c r="A453" s="292">
        <v>2060401</v>
      </c>
      <c r="B453" s="291" t="s">
        <v>735</v>
      </c>
    </row>
    <row r="454" spans="1:2">
      <c r="A454" s="292">
        <v>2060404</v>
      </c>
      <c r="B454" s="291" t="s">
        <v>749</v>
      </c>
    </row>
    <row r="455" spans="1:2">
      <c r="A455" s="292">
        <v>2060405</v>
      </c>
      <c r="B455" s="291" t="s">
        <v>750</v>
      </c>
    </row>
    <row r="456" spans="1:2">
      <c r="A456" s="292">
        <v>2060499</v>
      </c>
      <c r="B456" s="291" t="s">
        <v>751</v>
      </c>
    </row>
    <row r="457" spans="1:2">
      <c r="A457" s="292">
        <v>20605</v>
      </c>
      <c r="B457" s="291" t="s">
        <v>752</v>
      </c>
    </row>
    <row r="458" spans="1:2">
      <c r="A458" s="292">
        <v>2060501</v>
      </c>
      <c r="B458" s="291" t="s">
        <v>735</v>
      </c>
    </row>
    <row r="459" spans="1:2">
      <c r="A459" s="292">
        <v>2060502</v>
      </c>
      <c r="B459" s="291" t="s">
        <v>753</v>
      </c>
    </row>
    <row r="460" spans="1:2">
      <c r="A460" s="292">
        <v>2060503</v>
      </c>
      <c r="B460" s="291" t="s">
        <v>754</v>
      </c>
    </row>
    <row r="461" spans="1:2">
      <c r="A461" s="292">
        <v>2060599</v>
      </c>
      <c r="B461" s="291" t="s">
        <v>755</v>
      </c>
    </row>
    <row r="462" spans="1:2">
      <c r="A462" s="292">
        <v>20606</v>
      </c>
      <c r="B462" s="291" t="s">
        <v>756</v>
      </c>
    </row>
    <row r="463" spans="1:2">
      <c r="A463" s="292">
        <v>2060601</v>
      </c>
      <c r="B463" s="291" t="s">
        <v>757</v>
      </c>
    </row>
    <row r="464" spans="1:2">
      <c r="A464" s="292">
        <v>2060602</v>
      </c>
      <c r="B464" s="291" t="s">
        <v>758</v>
      </c>
    </row>
    <row r="465" spans="1:2">
      <c r="A465" s="292">
        <v>2060603</v>
      </c>
      <c r="B465" s="291" t="s">
        <v>759</v>
      </c>
    </row>
    <row r="466" spans="1:2">
      <c r="A466" s="292">
        <v>2060699</v>
      </c>
      <c r="B466" s="291" t="s">
        <v>760</v>
      </c>
    </row>
    <row r="467" spans="1:2">
      <c r="A467" s="292">
        <v>20607</v>
      </c>
      <c r="B467" s="291" t="s">
        <v>761</v>
      </c>
    </row>
    <row r="468" spans="1:2">
      <c r="A468" s="292">
        <v>2060701</v>
      </c>
      <c r="B468" s="291" t="s">
        <v>735</v>
      </c>
    </row>
    <row r="469" spans="1:2">
      <c r="A469" s="292">
        <v>2060702</v>
      </c>
      <c r="B469" s="291" t="s">
        <v>762</v>
      </c>
    </row>
    <row r="470" spans="1:2">
      <c r="A470" s="292">
        <v>2060703</v>
      </c>
      <c r="B470" s="291" t="s">
        <v>763</v>
      </c>
    </row>
    <row r="471" spans="1:2">
      <c r="A471" s="292">
        <v>2060704</v>
      </c>
      <c r="B471" s="291" t="s">
        <v>764</v>
      </c>
    </row>
    <row r="472" spans="1:2">
      <c r="A472" s="292">
        <v>2060705</v>
      </c>
      <c r="B472" s="291" t="s">
        <v>765</v>
      </c>
    </row>
    <row r="473" spans="1:2">
      <c r="A473" s="292">
        <v>2060799</v>
      </c>
      <c r="B473" s="291" t="s">
        <v>766</v>
      </c>
    </row>
    <row r="474" spans="1:2">
      <c r="A474" s="292">
        <v>20608</v>
      </c>
      <c r="B474" s="291" t="s">
        <v>767</v>
      </c>
    </row>
    <row r="475" spans="1:2">
      <c r="A475" s="292">
        <v>2060801</v>
      </c>
      <c r="B475" s="291" t="s">
        <v>768</v>
      </c>
    </row>
    <row r="476" spans="1:2">
      <c r="A476" s="292">
        <v>2060802</v>
      </c>
      <c r="B476" s="291" t="s">
        <v>769</v>
      </c>
    </row>
    <row r="477" spans="1:2">
      <c r="A477" s="292">
        <v>2060899</v>
      </c>
      <c r="B477" s="291" t="s">
        <v>770</v>
      </c>
    </row>
    <row r="478" spans="1:2">
      <c r="A478" s="292">
        <v>20609</v>
      </c>
      <c r="B478" s="291" t="s">
        <v>771</v>
      </c>
    </row>
    <row r="479" spans="1:2">
      <c r="A479" s="292">
        <v>2060901</v>
      </c>
      <c r="B479" s="291" t="s">
        <v>772</v>
      </c>
    </row>
    <row r="480" spans="1:2">
      <c r="A480" s="292">
        <v>2060902</v>
      </c>
      <c r="B480" s="291" t="s">
        <v>773</v>
      </c>
    </row>
    <row r="481" spans="1:2">
      <c r="A481" s="292">
        <v>2060999</v>
      </c>
      <c r="B481" s="291" t="s">
        <v>774</v>
      </c>
    </row>
    <row r="482" spans="1:2">
      <c r="A482" s="292">
        <v>20610</v>
      </c>
      <c r="B482" s="291" t="s">
        <v>775</v>
      </c>
    </row>
    <row r="483" spans="1:2">
      <c r="A483" s="292">
        <v>2061001</v>
      </c>
      <c r="B483" s="291" t="s">
        <v>776</v>
      </c>
    </row>
    <row r="484" spans="1:2">
      <c r="A484" s="292">
        <v>2061002</v>
      </c>
      <c r="B484" s="291" t="s">
        <v>777</v>
      </c>
    </row>
    <row r="485" spans="1:2">
      <c r="A485" s="292">
        <v>2061003</v>
      </c>
      <c r="B485" s="291" t="s">
        <v>778</v>
      </c>
    </row>
    <row r="486" spans="1:2">
      <c r="A486" s="292">
        <v>2061004</v>
      </c>
      <c r="B486" s="291" t="s">
        <v>779</v>
      </c>
    </row>
    <row r="487" spans="1:2">
      <c r="A487" s="292">
        <v>2061005</v>
      </c>
      <c r="B487" s="291" t="s">
        <v>780</v>
      </c>
    </row>
    <row r="488" spans="1:2">
      <c r="A488" s="292">
        <v>2061099</v>
      </c>
      <c r="B488" s="291" t="s">
        <v>781</v>
      </c>
    </row>
    <row r="489" spans="1:2">
      <c r="A489" s="292">
        <v>20699</v>
      </c>
      <c r="B489" s="291" t="s">
        <v>782</v>
      </c>
    </row>
    <row r="490" spans="1:2">
      <c r="A490" s="292">
        <v>2069901</v>
      </c>
      <c r="B490" s="291" t="s">
        <v>783</v>
      </c>
    </row>
    <row r="491" spans="1:2">
      <c r="A491" s="292">
        <v>2069902</v>
      </c>
      <c r="B491" s="291" t="s">
        <v>784</v>
      </c>
    </row>
    <row r="492" spans="1:2">
      <c r="A492" s="292">
        <v>2069903</v>
      </c>
      <c r="B492" s="291" t="s">
        <v>785</v>
      </c>
    </row>
    <row r="493" spans="1:2">
      <c r="A493" s="292">
        <v>2069999</v>
      </c>
      <c r="B493" s="291" t="s">
        <v>782</v>
      </c>
    </row>
    <row r="494" spans="1:2">
      <c r="A494" s="292">
        <v>207</v>
      </c>
      <c r="B494" s="291" t="s">
        <v>786</v>
      </c>
    </row>
    <row r="495" spans="1:2">
      <c r="A495" s="292">
        <v>20701</v>
      </c>
      <c r="B495" s="291" t="s">
        <v>787</v>
      </c>
    </row>
    <row r="496" spans="1:2">
      <c r="A496" s="292">
        <v>2070101</v>
      </c>
      <c r="B496" s="291" t="s">
        <v>467</v>
      </c>
    </row>
    <row r="497" spans="1:2">
      <c r="A497" s="292">
        <v>2070102</v>
      </c>
      <c r="B497" s="291" t="s">
        <v>468</v>
      </c>
    </row>
    <row r="498" spans="1:2">
      <c r="A498" s="292">
        <v>2070103</v>
      </c>
      <c r="B498" s="291" t="s">
        <v>469</v>
      </c>
    </row>
    <row r="499" spans="1:2">
      <c r="A499" s="292">
        <v>2070104</v>
      </c>
      <c r="B499" s="291" t="s">
        <v>788</v>
      </c>
    </row>
    <row r="500" spans="1:2">
      <c r="A500" s="292">
        <v>2070105</v>
      </c>
      <c r="B500" s="291" t="s">
        <v>789</v>
      </c>
    </row>
    <row r="501" spans="1:2">
      <c r="A501" s="292">
        <v>2070106</v>
      </c>
      <c r="B501" s="291" t="s">
        <v>790</v>
      </c>
    </row>
    <row r="502" spans="1:2">
      <c r="A502" s="292">
        <v>2070107</v>
      </c>
      <c r="B502" s="291" t="s">
        <v>791</v>
      </c>
    </row>
    <row r="503" spans="1:2">
      <c r="A503" s="292">
        <v>2070108</v>
      </c>
      <c r="B503" s="291" t="s">
        <v>792</v>
      </c>
    </row>
    <row r="504" spans="1:2">
      <c r="A504" s="292">
        <v>2070109</v>
      </c>
      <c r="B504" s="291" t="s">
        <v>793</v>
      </c>
    </row>
    <row r="505" spans="1:2">
      <c r="A505" s="292">
        <v>2070110</v>
      </c>
      <c r="B505" s="291" t="s">
        <v>794</v>
      </c>
    </row>
    <row r="506" spans="1:2">
      <c r="A506" s="292">
        <v>2070111</v>
      </c>
      <c r="B506" s="291" t="s">
        <v>795</v>
      </c>
    </row>
    <row r="507" spans="1:2">
      <c r="A507" s="292">
        <v>2070112</v>
      </c>
      <c r="B507" s="291" t="s">
        <v>796</v>
      </c>
    </row>
    <row r="508" spans="1:2">
      <c r="A508" s="292">
        <v>2070113</v>
      </c>
      <c r="B508" s="291" t="s">
        <v>797</v>
      </c>
    </row>
    <row r="509" spans="1:2">
      <c r="A509" s="292">
        <v>2070114</v>
      </c>
      <c r="B509" s="291" t="s">
        <v>798</v>
      </c>
    </row>
    <row r="510" spans="1:2">
      <c r="A510" s="292">
        <v>2070199</v>
      </c>
      <c r="B510" s="291" t="s">
        <v>799</v>
      </c>
    </row>
    <row r="511" spans="1:2">
      <c r="A511" s="292">
        <v>20702</v>
      </c>
      <c r="B511" s="291" t="s">
        <v>800</v>
      </c>
    </row>
    <row r="512" spans="1:2">
      <c r="A512" s="292">
        <v>2070201</v>
      </c>
      <c r="B512" s="291" t="s">
        <v>467</v>
      </c>
    </row>
    <row r="513" spans="1:2">
      <c r="A513" s="292">
        <v>2070202</v>
      </c>
      <c r="B513" s="291" t="s">
        <v>468</v>
      </c>
    </row>
    <row r="514" spans="1:2">
      <c r="A514" s="292">
        <v>2070203</v>
      </c>
      <c r="B514" s="291" t="s">
        <v>469</v>
      </c>
    </row>
    <row r="515" spans="1:2">
      <c r="A515" s="292">
        <v>2070204</v>
      </c>
      <c r="B515" s="291" t="s">
        <v>801</v>
      </c>
    </row>
    <row r="516" spans="1:2">
      <c r="A516" s="292">
        <v>2070205</v>
      </c>
      <c r="B516" s="291" t="s">
        <v>802</v>
      </c>
    </row>
    <row r="517" spans="1:2">
      <c r="A517" s="292">
        <v>2070206</v>
      </c>
      <c r="B517" s="291" t="s">
        <v>803</v>
      </c>
    </row>
    <row r="518" spans="1:2">
      <c r="A518" s="292">
        <v>2070299</v>
      </c>
      <c r="B518" s="291" t="s">
        <v>804</v>
      </c>
    </row>
    <row r="519" spans="1:2">
      <c r="A519" s="292">
        <v>20703</v>
      </c>
      <c r="B519" s="291" t="s">
        <v>805</v>
      </c>
    </row>
    <row r="520" spans="1:2">
      <c r="A520" s="292">
        <v>2070301</v>
      </c>
      <c r="B520" s="291" t="s">
        <v>467</v>
      </c>
    </row>
    <row r="521" spans="1:2">
      <c r="A521" s="292">
        <v>2070302</v>
      </c>
      <c r="B521" s="291" t="s">
        <v>468</v>
      </c>
    </row>
    <row r="522" spans="1:2">
      <c r="A522" s="292">
        <v>2070303</v>
      </c>
      <c r="B522" s="291" t="s">
        <v>469</v>
      </c>
    </row>
    <row r="523" spans="1:2">
      <c r="A523" s="292">
        <v>2070304</v>
      </c>
      <c r="B523" s="291" t="s">
        <v>806</v>
      </c>
    </row>
    <row r="524" spans="1:2">
      <c r="A524" s="292">
        <v>2070305</v>
      </c>
      <c r="B524" s="291" t="s">
        <v>807</v>
      </c>
    </row>
    <row r="525" spans="1:2">
      <c r="A525" s="292">
        <v>2070306</v>
      </c>
      <c r="B525" s="291" t="s">
        <v>808</v>
      </c>
    </row>
    <row r="526" spans="1:2">
      <c r="A526" s="292">
        <v>2070307</v>
      </c>
      <c r="B526" s="291" t="s">
        <v>809</v>
      </c>
    </row>
    <row r="527" spans="1:2">
      <c r="A527" s="292">
        <v>2070308</v>
      </c>
      <c r="B527" s="291" t="s">
        <v>810</v>
      </c>
    </row>
    <row r="528" spans="1:2">
      <c r="A528" s="292">
        <v>2070309</v>
      </c>
      <c r="B528" s="291" t="s">
        <v>811</v>
      </c>
    </row>
    <row r="529" spans="1:2">
      <c r="A529" s="292">
        <v>2070399</v>
      </c>
      <c r="B529" s="291" t="s">
        <v>812</v>
      </c>
    </row>
    <row r="530" spans="1:2">
      <c r="A530" s="292">
        <v>20706</v>
      </c>
      <c r="B530" s="291" t="s">
        <v>813</v>
      </c>
    </row>
    <row r="531" spans="1:2">
      <c r="A531" s="292">
        <v>2070601</v>
      </c>
      <c r="B531" s="291" t="s">
        <v>467</v>
      </c>
    </row>
    <row r="532" spans="1:2">
      <c r="A532" s="292">
        <v>2070602</v>
      </c>
      <c r="B532" s="291" t="s">
        <v>468</v>
      </c>
    </row>
    <row r="533" spans="1:2">
      <c r="A533" s="292">
        <v>2070603</v>
      </c>
      <c r="B533" s="291" t="s">
        <v>469</v>
      </c>
    </row>
    <row r="534" spans="1:2">
      <c r="A534" s="292">
        <v>2070604</v>
      </c>
      <c r="B534" s="291" t="s">
        <v>814</v>
      </c>
    </row>
    <row r="535" spans="1:2">
      <c r="A535" s="292">
        <v>2070605</v>
      </c>
      <c r="B535" s="291" t="s">
        <v>815</v>
      </c>
    </row>
    <row r="536" spans="1:2">
      <c r="A536" s="292">
        <v>2070606</v>
      </c>
      <c r="B536" s="291" t="s">
        <v>816</v>
      </c>
    </row>
    <row r="537" spans="1:2">
      <c r="A537" s="292">
        <v>2070607</v>
      </c>
      <c r="B537" s="291" t="s">
        <v>817</v>
      </c>
    </row>
    <row r="538" spans="1:2">
      <c r="A538" s="292">
        <v>2070699</v>
      </c>
      <c r="B538" s="291" t="s">
        <v>818</v>
      </c>
    </row>
    <row r="539" spans="1:2">
      <c r="A539" s="292">
        <v>20707</v>
      </c>
      <c r="B539" s="291" t="s">
        <v>819</v>
      </c>
    </row>
    <row r="540" spans="1:2">
      <c r="A540" s="292">
        <v>2070701</v>
      </c>
      <c r="B540" s="291" t="s">
        <v>820</v>
      </c>
    </row>
    <row r="541" spans="1:2">
      <c r="A541" s="292">
        <v>2070702</v>
      </c>
      <c r="B541" s="291" t="s">
        <v>821</v>
      </c>
    </row>
    <row r="542" spans="1:2">
      <c r="A542" s="292">
        <v>2070703</v>
      </c>
      <c r="B542" s="291" t="s">
        <v>822</v>
      </c>
    </row>
    <row r="543" spans="1:2">
      <c r="A543" s="292">
        <v>2070704</v>
      </c>
      <c r="B543" s="291" t="s">
        <v>823</v>
      </c>
    </row>
    <row r="544" spans="1:2">
      <c r="A544" s="292">
        <v>2070799</v>
      </c>
      <c r="B544" s="291" t="s">
        <v>824</v>
      </c>
    </row>
    <row r="545" spans="1:2">
      <c r="A545" s="292">
        <v>20708</v>
      </c>
      <c r="B545" s="291" t="s">
        <v>825</v>
      </c>
    </row>
    <row r="546" spans="1:2">
      <c r="A546" s="292">
        <v>2070801</v>
      </c>
      <c r="B546" s="291" t="s">
        <v>467</v>
      </c>
    </row>
    <row r="547" spans="1:2">
      <c r="A547" s="292">
        <v>2070802</v>
      </c>
      <c r="B547" s="291" t="s">
        <v>468</v>
      </c>
    </row>
    <row r="548" spans="1:2">
      <c r="A548" s="292">
        <v>2070803</v>
      </c>
      <c r="B548" s="291" t="s">
        <v>469</v>
      </c>
    </row>
    <row r="549" spans="1:2">
      <c r="A549" s="292">
        <v>2070806</v>
      </c>
      <c r="B549" s="291" t="s">
        <v>826</v>
      </c>
    </row>
    <row r="550" spans="1:2">
      <c r="A550" s="292">
        <v>2070807</v>
      </c>
      <c r="B550" s="291" t="s">
        <v>827</v>
      </c>
    </row>
    <row r="551" spans="1:2">
      <c r="A551" s="292">
        <v>2070808</v>
      </c>
      <c r="B551" s="291" t="s">
        <v>828</v>
      </c>
    </row>
    <row r="552" spans="1:2">
      <c r="A552" s="292">
        <v>2070899</v>
      </c>
      <c r="B552" s="291" t="s">
        <v>829</v>
      </c>
    </row>
    <row r="553" spans="1:2">
      <c r="A553" s="292">
        <v>20709</v>
      </c>
      <c r="B553" s="291" t="s">
        <v>830</v>
      </c>
    </row>
    <row r="554" spans="1:2">
      <c r="A554" s="292">
        <v>2070901</v>
      </c>
      <c r="B554" s="291" t="s">
        <v>831</v>
      </c>
    </row>
    <row r="555" spans="1:2">
      <c r="A555" s="292">
        <v>2070902</v>
      </c>
      <c r="B555" s="291" t="s">
        <v>832</v>
      </c>
    </row>
    <row r="556" spans="1:2">
      <c r="A556" s="292">
        <v>2070903</v>
      </c>
      <c r="B556" s="291" t="s">
        <v>833</v>
      </c>
    </row>
    <row r="557" spans="1:2">
      <c r="A557" s="292">
        <v>2070904</v>
      </c>
      <c r="B557" s="291" t="s">
        <v>834</v>
      </c>
    </row>
    <row r="558" spans="1:2">
      <c r="A558" s="292">
        <v>2070999</v>
      </c>
      <c r="B558" s="291" t="s">
        <v>835</v>
      </c>
    </row>
    <row r="559" spans="1:2">
      <c r="A559" s="292">
        <v>20710</v>
      </c>
      <c r="B559" s="291" t="s">
        <v>836</v>
      </c>
    </row>
    <row r="560" spans="1:2">
      <c r="A560" s="292">
        <v>2071001</v>
      </c>
      <c r="B560" s="291" t="s">
        <v>837</v>
      </c>
    </row>
    <row r="561" spans="1:2">
      <c r="A561" s="292">
        <v>2071099</v>
      </c>
      <c r="B561" s="291" t="s">
        <v>838</v>
      </c>
    </row>
    <row r="562" spans="1:2">
      <c r="A562" s="292">
        <v>20799</v>
      </c>
      <c r="B562" s="291" t="s">
        <v>839</v>
      </c>
    </row>
    <row r="563" spans="1:2">
      <c r="A563" s="292">
        <v>2079902</v>
      </c>
      <c r="B563" s="291" t="s">
        <v>840</v>
      </c>
    </row>
    <row r="564" spans="1:2">
      <c r="A564" s="292">
        <v>2079903</v>
      </c>
      <c r="B564" s="291" t="s">
        <v>841</v>
      </c>
    </row>
    <row r="565" spans="1:2">
      <c r="A565" s="292">
        <v>2079999</v>
      </c>
      <c r="B565" s="291" t="s">
        <v>839</v>
      </c>
    </row>
    <row r="566" spans="1:2">
      <c r="A566" s="292">
        <v>208</v>
      </c>
      <c r="B566" s="291" t="s">
        <v>842</v>
      </c>
    </row>
    <row r="567" spans="1:2">
      <c r="A567" s="292">
        <v>20801</v>
      </c>
      <c r="B567" s="291" t="s">
        <v>843</v>
      </c>
    </row>
    <row r="568" spans="1:2">
      <c r="A568" s="292">
        <v>2080101</v>
      </c>
      <c r="B568" s="291" t="s">
        <v>467</v>
      </c>
    </row>
    <row r="569" spans="1:2">
      <c r="A569" s="292">
        <v>2080102</v>
      </c>
      <c r="B569" s="291" t="s">
        <v>468</v>
      </c>
    </row>
    <row r="570" spans="1:2">
      <c r="A570" s="292">
        <v>2080103</v>
      </c>
      <c r="B570" s="291" t="s">
        <v>469</v>
      </c>
    </row>
    <row r="571" spans="1:2">
      <c r="A571" s="292">
        <v>2080104</v>
      </c>
      <c r="B571" s="291" t="s">
        <v>844</v>
      </c>
    </row>
    <row r="572" spans="1:2">
      <c r="A572" s="292">
        <v>2080105</v>
      </c>
      <c r="B572" s="291" t="s">
        <v>845</v>
      </c>
    </row>
    <row r="573" spans="1:2">
      <c r="A573" s="292">
        <v>2080106</v>
      </c>
      <c r="B573" s="291" t="s">
        <v>846</v>
      </c>
    </row>
    <row r="574" spans="1:2">
      <c r="A574" s="292">
        <v>2080107</v>
      </c>
      <c r="B574" s="291" t="s">
        <v>847</v>
      </c>
    </row>
    <row r="575" spans="1:2">
      <c r="A575" s="292">
        <v>2080108</v>
      </c>
      <c r="B575" s="291" t="s">
        <v>508</v>
      </c>
    </row>
    <row r="576" spans="1:2">
      <c r="A576" s="292">
        <v>2080109</v>
      </c>
      <c r="B576" s="291" t="s">
        <v>848</v>
      </c>
    </row>
    <row r="577" spans="1:2">
      <c r="A577" s="292">
        <v>2080110</v>
      </c>
      <c r="B577" s="291" t="s">
        <v>849</v>
      </c>
    </row>
    <row r="578" spans="1:2">
      <c r="A578" s="292">
        <v>2080111</v>
      </c>
      <c r="B578" s="291" t="s">
        <v>850</v>
      </c>
    </row>
    <row r="579" spans="1:2">
      <c r="A579" s="292">
        <v>2080112</v>
      </c>
      <c r="B579" s="291" t="s">
        <v>851</v>
      </c>
    </row>
    <row r="580" spans="1:2">
      <c r="A580" s="292">
        <v>2080113</v>
      </c>
      <c r="B580" s="291" t="s">
        <v>852</v>
      </c>
    </row>
    <row r="581" spans="1:2">
      <c r="A581" s="292">
        <v>2080114</v>
      </c>
      <c r="B581" s="291" t="s">
        <v>853</v>
      </c>
    </row>
    <row r="582" spans="1:2">
      <c r="A582" s="292">
        <v>2080115</v>
      </c>
      <c r="B582" s="291" t="s">
        <v>854</v>
      </c>
    </row>
    <row r="583" spans="1:2">
      <c r="A583" s="292">
        <v>2080116</v>
      </c>
      <c r="B583" s="291" t="s">
        <v>855</v>
      </c>
    </row>
    <row r="584" spans="1:2">
      <c r="A584" s="292">
        <v>2080150</v>
      </c>
      <c r="B584" s="291" t="s">
        <v>476</v>
      </c>
    </row>
    <row r="585" spans="1:2">
      <c r="A585" s="292">
        <v>2080199</v>
      </c>
      <c r="B585" s="291" t="s">
        <v>856</v>
      </c>
    </row>
    <row r="586" spans="1:2">
      <c r="A586" s="292">
        <v>20802</v>
      </c>
      <c r="B586" s="291" t="s">
        <v>857</v>
      </c>
    </row>
    <row r="587" spans="1:2">
      <c r="A587" s="292">
        <v>2080201</v>
      </c>
      <c r="B587" s="291" t="s">
        <v>467</v>
      </c>
    </row>
    <row r="588" spans="1:2">
      <c r="A588" s="292">
        <v>2080202</v>
      </c>
      <c r="B588" s="291" t="s">
        <v>468</v>
      </c>
    </row>
    <row r="589" spans="1:2">
      <c r="A589" s="292">
        <v>2080203</v>
      </c>
      <c r="B589" s="291" t="s">
        <v>469</v>
      </c>
    </row>
    <row r="590" spans="1:2">
      <c r="A590" s="292">
        <v>2080206</v>
      </c>
      <c r="B590" s="291" t="s">
        <v>858</v>
      </c>
    </row>
    <row r="591" spans="1:2">
      <c r="A591" s="292">
        <v>2080207</v>
      </c>
      <c r="B591" s="291" t="s">
        <v>859</v>
      </c>
    </row>
    <row r="592" spans="1:2">
      <c r="A592" s="292">
        <v>2080208</v>
      </c>
      <c r="B592" s="291" t="s">
        <v>860</v>
      </c>
    </row>
    <row r="593" spans="1:2">
      <c r="A593" s="292">
        <v>2080299</v>
      </c>
      <c r="B593" s="291" t="s">
        <v>861</v>
      </c>
    </row>
    <row r="594" spans="1:2">
      <c r="A594" s="292">
        <v>20804</v>
      </c>
      <c r="B594" s="291" t="s">
        <v>862</v>
      </c>
    </row>
    <row r="595" spans="1:2">
      <c r="A595" s="292">
        <v>2080402</v>
      </c>
      <c r="B595" s="291" t="s">
        <v>863</v>
      </c>
    </row>
    <row r="596" spans="1:2">
      <c r="A596" s="292">
        <v>2080451</v>
      </c>
      <c r="B596" s="291" t="s">
        <v>864</v>
      </c>
    </row>
    <row r="597" spans="1:2">
      <c r="A597" s="292">
        <v>2080499</v>
      </c>
      <c r="B597" s="291" t="s">
        <v>865</v>
      </c>
    </row>
    <row r="598" spans="1:2">
      <c r="A598" s="292">
        <v>20805</v>
      </c>
      <c r="B598" s="291" t="s">
        <v>866</v>
      </c>
    </row>
    <row r="599" spans="1:2">
      <c r="A599" s="292">
        <v>2080501</v>
      </c>
      <c r="B599" s="291" t="s">
        <v>867</v>
      </c>
    </row>
    <row r="600" spans="1:2">
      <c r="A600" s="292">
        <v>2080502</v>
      </c>
      <c r="B600" s="291" t="s">
        <v>868</v>
      </c>
    </row>
    <row r="601" spans="1:2">
      <c r="A601" s="292">
        <v>2080503</v>
      </c>
      <c r="B601" s="291" t="s">
        <v>869</v>
      </c>
    </row>
    <row r="602" spans="1:2">
      <c r="A602" s="292">
        <v>2080505</v>
      </c>
      <c r="B602" s="291" t="s">
        <v>870</v>
      </c>
    </row>
    <row r="603" spans="1:2">
      <c r="A603" s="292">
        <v>2080506</v>
      </c>
      <c r="B603" s="291" t="s">
        <v>871</v>
      </c>
    </row>
    <row r="604" spans="1:2">
      <c r="A604" s="292">
        <v>2080507</v>
      </c>
      <c r="B604" s="291" t="s">
        <v>872</v>
      </c>
    </row>
    <row r="605" spans="1:2">
      <c r="A605" s="292">
        <v>2080508</v>
      </c>
      <c r="B605" s="291" t="s">
        <v>873</v>
      </c>
    </row>
    <row r="606" spans="1:2">
      <c r="A606" s="292">
        <v>2080599</v>
      </c>
      <c r="B606" s="291" t="s">
        <v>874</v>
      </c>
    </row>
    <row r="607" spans="1:2">
      <c r="A607" s="292">
        <v>20806</v>
      </c>
      <c r="B607" s="291" t="s">
        <v>875</v>
      </c>
    </row>
    <row r="608" spans="1:2">
      <c r="A608" s="292">
        <v>2080601</v>
      </c>
      <c r="B608" s="291" t="s">
        <v>876</v>
      </c>
    </row>
    <row r="609" spans="1:2">
      <c r="A609" s="292">
        <v>2080602</v>
      </c>
      <c r="B609" s="291" t="s">
        <v>877</v>
      </c>
    </row>
    <row r="610" spans="1:2">
      <c r="A610" s="292">
        <v>2080699</v>
      </c>
      <c r="B610" s="291" t="s">
        <v>878</v>
      </c>
    </row>
    <row r="611" spans="1:2">
      <c r="A611" s="292">
        <v>20807</v>
      </c>
      <c r="B611" s="291" t="s">
        <v>879</v>
      </c>
    </row>
    <row r="612" spans="1:2">
      <c r="A612" s="292">
        <v>2080701</v>
      </c>
      <c r="B612" s="291" t="s">
        <v>880</v>
      </c>
    </row>
    <row r="613" spans="1:2">
      <c r="A613" s="292">
        <v>2080702</v>
      </c>
      <c r="B613" s="291" t="s">
        <v>881</v>
      </c>
    </row>
    <row r="614" spans="1:2">
      <c r="A614" s="292">
        <v>2080704</v>
      </c>
      <c r="B614" s="291" t="s">
        <v>882</v>
      </c>
    </row>
    <row r="615" spans="1:2">
      <c r="A615" s="292">
        <v>2080705</v>
      </c>
      <c r="B615" s="291" t="s">
        <v>883</v>
      </c>
    </row>
    <row r="616" spans="1:2">
      <c r="A616" s="292">
        <v>2080709</v>
      </c>
      <c r="B616" s="291" t="s">
        <v>884</v>
      </c>
    </row>
    <row r="617" spans="1:2">
      <c r="A617" s="292">
        <v>2080711</v>
      </c>
      <c r="B617" s="291" t="s">
        <v>885</v>
      </c>
    </row>
    <row r="618" spans="1:2">
      <c r="A618" s="292">
        <v>2080712</v>
      </c>
      <c r="B618" s="291" t="s">
        <v>886</v>
      </c>
    </row>
    <row r="619" spans="1:2">
      <c r="A619" s="292">
        <v>2080713</v>
      </c>
      <c r="B619" s="291" t="s">
        <v>887</v>
      </c>
    </row>
    <row r="620" spans="1:2">
      <c r="A620" s="292">
        <v>2080799</v>
      </c>
      <c r="B620" s="291" t="s">
        <v>888</v>
      </c>
    </row>
    <row r="621" spans="1:2">
      <c r="A621" s="292">
        <v>20808</v>
      </c>
      <c r="B621" s="291" t="s">
        <v>889</v>
      </c>
    </row>
    <row r="622" spans="1:2">
      <c r="A622" s="292">
        <v>2080801</v>
      </c>
      <c r="B622" s="291" t="s">
        <v>890</v>
      </c>
    </row>
    <row r="623" spans="1:2">
      <c r="A623" s="292">
        <v>2080802</v>
      </c>
      <c r="B623" s="291" t="s">
        <v>891</v>
      </c>
    </row>
    <row r="624" spans="1:2">
      <c r="A624" s="292">
        <v>2080803</v>
      </c>
      <c r="B624" s="291" t="s">
        <v>892</v>
      </c>
    </row>
    <row r="625" spans="1:2">
      <c r="A625" s="292">
        <v>2080804</v>
      </c>
      <c r="B625" s="291" t="s">
        <v>893</v>
      </c>
    </row>
    <row r="626" spans="1:2">
      <c r="A626" s="292">
        <v>2080805</v>
      </c>
      <c r="B626" s="291" t="s">
        <v>894</v>
      </c>
    </row>
    <row r="627" spans="1:2">
      <c r="A627" s="292">
        <v>2080806</v>
      </c>
      <c r="B627" s="291" t="s">
        <v>895</v>
      </c>
    </row>
    <row r="628" spans="1:2">
      <c r="A628" s="292">
        <v>2080899</v>
      </c>
      <c r="B628" s="291" t="s">
        <v>896</v>
      </c>
    </row>
    <row r="629" spans="1:2">
      <c r="A629" s="292">
        <v>20809</v>
      </c>
      <c r="B629" s="291" t="s">
        <v>897</v>
      </c>
    </row>
    <row r="630" spans="1:2">
      <c r="A630" s="292">
        <v>2080901</v>
      </c>
      <c r="B630" s="291" t="s">
        <v>898</v>
      </c>
    </row>
    <row r="631" spans="1:2">
      <c r="A631" s="292">
        <v>2080902</v>
      </c>
      <c r="B631" s="291" t="s">
        <v>899</v>
      </c>
    </row>
    <row r="632" spans="1:2">
      <c r="A632" s="292">
        <v>2080903</v>
      </c>
      <c r="B632" s="291" t="s">
        <v>900</v>
      </c>
    </row>
    <row r="633" spans="1:2">
      <c r="A633" s="292">
        <v>2080904</v>
      </c>
      <c r="B633" s="291" t="s">
        <v>901</v>
      </c>
    </row>
    <row r="634" spans="1:2">
      <c r="A634" s="292">
        <v>2080905</v>
      </c>
      <c r="B634" s="291" t="s">
        <v>902</v>
      </c>
    </row>
    <row r="635" spans="1:2">
      <c r="A635" s="292">
        <v>2080999</v>
      </c>
      <c r="B635" s="291" t="s">
        <v>903</v>
      </c>
    </row>
    <row r="636" spans="1:2">
      <c r="A636" s="292">
        <v>20810</v>
      </c>
      <c r="B636" s="291" t="s">
        <v>904</v>
      </c>
    </row>
    <row r="637" spans="1:2">
      <c r="A637" s="292">
        <v>2081001</v>
      </c>
      <c r="B637" s="291" t="s">
        <v>905</v>
      </c>
    </row>
    <row r="638" spans="1:2">
      <c r="A638" s="292">
        <v>2081002</v>
      </c>
      <c r="B638" s="291" t="s">
        <v>906</v>
      </c>
    </row>
    <row r="639" spans="1:2">
      <c r="A639" s="292">
        <v>2081003</v>
      </c>
      <c r="B639" s="291" t="s">
        <v>907</v>
      </c>
    </row>
    <row r="640" spans="1:2">
      <c r="A640" s="292">
        <v>2081004</v>
      </c>
      <c r="B640" s="291" t="s">
        <v>908</v>
      </c>
    </row>
    <row r="641" spans="1:2">
      <c r="A641" s="292">
        <v>2081005</v>
      </c>
      <c r="B641" s="291" t="s">
        <v>909</v>
      </c>
    </row>
    <row r="642" spans="1:2">
      <c r="A642" s="292">
        <v>2081006</v>
      </c>
      <c r="B642" s="291" t="s">
        <v>910</v>
      </c>
    </row>
    <row r="643" spans="1:2">
      <c r="A643" s="292">
        <v>2081099</v>
      </c>
      <c r="B643" s="291" t="s">
        <v>911</v>
      </c>
    </row>
    <row r="644" spans="1:2">
      <c r="A644" s="292">
        <v>20811</v>
      </c>
      <c r="B644" s="291" t="s">
        <v>912</v>
      </c>
    </row>
    <row r="645" spans="1:2">
      <c r="A645" s="292">
        <v>2081101</v>
      </c>
      <c r="B645" s="291" t="s">
        <v>467</v>
      </c>
    </row>
    <row r="646" spans="1:2">
      <c r="A646" s="292">
        <v>2081102</v>
      </c>
      <c r="B646" s="291" t="s">
        <v>468</v>
      </c>
    </row>
    <row r="647" spans="1:2">
      <c r="A647" s="292">
        <v>2081103</v>
      </c>
      <c r="B647" s="291" t="s">
        <v>469</v>
      </c>
    </row>
    <row r="648" spans="1:2">
      <c r="A648" s="292">
        <v>2081104</v>
      </c>
      <c r="B648" s="291" t="s">
        <v>913</v>
      </c>
    </row>
    <row r="649" spans="1:2">
      <c r="A649" s="292">
        <v>2081105</v>
      </c>
      <c r="B649" s="291" t="s">
        <v>914</v>
      </c>
    </row>
    <row r="650" spans="1:2">
      <c r="A650" s="292">
        <v>2081106</v>
      </c>
      <c r="B650" s="291" t="s">
        <v>915</v>
      </c>
    </row>
    <row r="651" spans="1:2">
      <c r="A651" s="292">
        <v>2081107</v>
      </c>
      <c r="B651" s="291" t="s">
        <v>916</v>
      </c>
    </row>
    <row r="652" spans="1:2">
      <c r="A652" s="292">
        <v>2081199</v>
      </c>
      <c r="B652" s="291" t="s">
        <v>917</v>
      </c>
    </row>
    <row r="653" spans="1:2">
      <c r="A653" s="292">
        <v>20816</v>
      </c>
      <c r="B653" s="291" t="s">
        <v>918</v>
      </c>
    </row>
    <row r="654" spans="1:2">
      <c r="A654" s="292">
        <v>2081601</v>
      </c>
      <c r="B654" s="291" t="s">
        <v>467</v>
      </c>
    </row>
    <row r="655" spans="1:2">
      <c r="A655" s="292">
        <v>2081602</v>
      </c>
      <c r="B655" s="291" t="s">
        <v>468</v>
      </c>
    </row>
    <row r="656" spans="1:2">
      <c r="A656" s="292">
        <v>2081603</v>
      </c>
      <c r="B656" s="291" t="s">
        <v>469</v>
      </c>
    </row>
    <row r="657" spans="1:2">
      <c r="A657" s="292">
        <v>2081699</v>
      </c>
      <c r="B657" s="291" t="s">
        <v>919</v>
      </c>
    </row>
    <row r="658" spans="1:2">
      <c r="A658" s="292">
        <v>20819</v>
      </c>
      <c r="B658" s="291" t="s">
        <v>920</v>
      </c>
    </row>
    <row r="659" spans="1:2">
      <c r="A659" s="292">
        <v>2081901</v>
      </c>
      <c r="B659" s="291" t="s">
        <v>921</v>
      </c>
    </row>
    <row r="660" spans="1:2">
      <c r="A660" s="292">
        <v>2081902</v>
      </c>
      <c r="B660" s="291" t="s">
        <v>922</v>
      </c>
    </row>
    <row r="661" spans="1:2">
      <c r="A661" s="292">
        <v>20820</v>
      </c>
      <c r="B661" s="291" t="s">
        <v>923</v>
      </c>
    </row>
    <row r="662" spans="1:2">
      <c r="A662" s="292">
        <v>2082001</v>
      </c>
      <c r="B662" s="291" t="s">
        <v>924</v>
      </c>
    </row>
    <row r="663" spans="1:2">
      <c r="A663" s="292">
        <v>2082002</v>
      </c>
      <c r="B663" s="291" t="s">
        <v>925</v>
      </c>
    </row>
    <row r="664" spans="1:2">
      <c r="A664" s="292">
        <v>20821</v>
      </c>
      <c r="B664" s="291" t="s">
        <v>926</v>
      </c>
    </row>
    <row r="665" spans="1:2">
      <c r="A665" s="292">
        <v>2082101</v>
      </c>
      <c r="B665" s="291" t="s">
        <v>927</v>
      </c>
    </row>
    <row r="666" spans="1:2">
      <c r="A666" s="292">
        <v>2082102</v>
      </c>
      <c r="B666" s="291" t="s">
        <v>928</v>
      </c>
    </row>
    <row r="667" spans="1:2">
      <c r="A667" s="292">
        <v>20822</v>
      </c>
      <c r="B667" s="291" t="s">
        <v>929</v>
      </c>
    </row>
    <row r="668" spans="1:2">
      <c r="A668" s="292">
        <v>2082201</v>
      </c>
      <c r="B668" s="291" t="s">
        <v>930</v>
      </c>
    </row>
    <row r="669" spans="1:2">
      <c r="A669" s="292">
        <v>2082202</v>
      </c>
      <c r="B669" s="291" t="s">
        <v>931</v>
      </c>
    </row>
    <row r="670" spans="1:2">
      <c r="A670" s="292">
        <v>2082299</v>
      </c>
      <c r="B670" s="291" t="s">
        <v>932</v>
      </c>
    </row>
    <row r="671" spans="1:2">
      <c r="A671" s="292">
        <v>20823</v>
      </c>
      <c r="B671" s="291" t="s">
        <v>933</v>
      </c>
    </row>
    <row r="672" spans="1:2">
      <c r="A672" s="292">
        <v>2082301</v>
      </c>
      <c r="B672" s="291" t="s">
        <v>930</v>
      </c>
    </row>
    <row r="673" spans="1:2">
      <c r="A673" s="292">
        <v>2082302</v>
      </c>
      <c r="B673" s="291" t="s">
        <v>931</v>
      </c>
    </row>
    <row r="674" spans="1:2">
      <c r="A674" s="292">
        <v>2082399</v>
      </c>
      <c r="B674" s="291" t="s">
        <v>934</v>
      </c>
    </row>
    <row r="675" spans="1:2">
      <c r="A675" s="292">
        <v>20824</v>
      </c>
      <c r="B675" s="291" t="s">
        <v>935</v>
      </c>
    </row>
    <row r="676" spans="1:2">
      <c r="A676" s="292">
        <v>2082401</v>
      </c>
      <c r="B676" s="291" t="s">
        <v>936</v>
      </c>
    </row>
    <row r="677" spans="1:2">
      <c r="A677" s="292">
        <v>2082402</v>
      </c>
      <c r="B677" s="291" t="s">
        <v>937</v>
      </c>
    </row>
    <row r="678" spans="1:2">
      <c r="A678" s="292">
        <v>20825</v>
      </c>
      <c r="B678" s="291" t="s">
        <v>938</v>
      </c>
    </row>
    <row r="679" spans="1:2">
      <c r="A679" s="292">
        <v>2082501</v>
      </c>
      <c r="B679" s="291" t="s">
        <v>939</v>
      </c>
    </row>
    <row r="680" spans="1:2">
      <c r="A680" s="292">
        <v>2082502</v>
      </c>
      <c r="B680" s="291" t="s">
        <v>940</v>
      </c>
    </row>
    <row r="681" spans="1:2">
      <c r="A681" s="292">
        <v>20826</v>
      </c>
      <c r="B681" s="291" t="s">
        <v>941</v>
      </c>
    </row>
    <row r="682" spans="1:2">
      <c r="A682" s="292">
        <v>2082601</v>
      </c>
      <c r="B682" s="291" t="s">
        <v>942</v>
      </c>
    </row>
    <row r="683" spans="1:2">
      <c r="A683" s="292">
        <v>2082602</v>
      </c>
      <c r="B683" s="291" t="s">
        <v>943</v>
      </c>
    </row>
    <row r="684" spans="1:2">
      <c r="A684" s="292">
        <v>2082699</v>
      </c>
      <c r="B684" s="291" t="s">
        <v>944</v>
      </c>
    </row>
    <row r="685" spans="1:2">
      <c r="A685" s="292">
        <v>20827</v>
      </c>
      <c r="B685" s="291" t="s">
        <v>945</v>
      </c>
    </row>
    <row r="686" spans="1:2">
      <c r="A686" s="292">
        <v>2082701</v>
      </c>
      <c r="B686" s="291" t="s">
        <v>946</v>
      </c>
    </row>
    <row r="687" spans="1:2">
      <c r="A687" s="292">
        <v>2082702</v>
      </c>
      <c r="B687" s="291" t="s">
        <v>947</v>
      </c>
    </row>
    <row r="688" spans="1:2">
      <c r="A688" s="292">
        <v>2082799</v>
      </c>
      <c r="B688" s="291" t="s">
        <v>948</v>
      </c>
    </row>
    <row r="689" spans="1:2">
      <c r="A689" s="292">
        <v>20828</v>
      </c>
      <c r="B689" s="291" t="s">
        <v>949</v>
      </c>
    </row>
    <row r="690" spans="1:2">
      <c r="A690" s="292">
        <v>2082801</v>
      </c>
      <c r="B690" s="291" t="s">
        <v>467</v>
      </c>
    </row>
    <row r="691" spans="1:2">
      <c r="A691" s="292">
        <v>2082802</v>
      </c>
      <c r="B691" s="291" t="s">
        <v>468</v>
      </c>
    </row>
    <row r="692" spans="1:2">
      <c r="A692" s="292">
        <v>2082803</v>
      </c>
      <c r="B692" s="291" t="s">
        <v>469</v>
      </c>
    </row>
    <row r="693" spans="1:2">
      <c r="A693" s="292">
        <v>2082804</v>
      </c>
      <c r="B693" s="291" t="s">
        <v>950</v>
      </c>
    </row>
    <row r="694" spans="1:2">
      <c r="A694" s="292">
        <v>2082805</v>
      </c>
      <c r="B694" s="291" t="s">
        <v>951</v>
      </c>
    </row>
    <row r="695" spans="1:2">
      <c r="A695" s="292">
        <v>2082850</v>
      </c>
      <c r="B695" s="291" t="s">
        <v>476</v>
      </c>
    </row>
    <row r="696" spans="1:2">
      <c r="A696" s="292">
        <v>2082899</v>
      </c>
      <c r="B696" s="291" t="s">
        <v>952</v>
      </c>
    </row>
    <row r="697" spans="1:2">
      <c r="A697" s="292">
        <v>20829</v>
      </c>
      <c r="B697" s="291" t="s">
        <v>953</v>
      </c>
    </row>
    <row r="698" spans="1:2">
      <c r="A698" s="292">
        <v>2082901</v>
      </c>
      <c r="B698" s="291" t="s">
        <v>931</v>
      </c>
    </row>
    <row r="699" spans="1:2">
      <c r="A699" s="292">
        <v>2082999</v>
      </c>
      <c r="B699" s="291" t="s">
        <v>954</v>
      </c>
    </row>
    <row r="700" spans="1:2">
      <c r="A700" s="292">
        <v>20830</v>
      </c>
      <c r="B700" s="291" t="s">
        <v>955</v>
      </c>
    </row>
    <row r="701" spans="1:2">
      <c r="A701" s="292">
        <v>2083001</v>
      </c>
      <c r="B701" s="291" t="s">
        <v>956</v>
      </c>
    </row>
    <row r="702" spans="1:2">
      <c r="A702" s="292">
        <v>2083099</v>
      </c>
      <c r="B702" s="291" t="s">
        <v>957</v>
      </c>
    </row>
    <row r="703" spans="1:2">
      <c r="A703" s="292">
        <v>20899</v>
      </c>
      <c r="B703" s="291" t="s">
        <v>958</v>
      </c>
    </row>
    <row r="704" spans="1:2">
      <c r="A704" s="292">
        <v>2089999</v>
      </c>
      <c r="B704" s="291" t="s">
        <v>958</v>
      </c>
    </row>
    <row r="705" spans="1:2">
      <c r="A705" s="292">
        <v>209</v>
      </c>
      <c r="B705" s="291" t="s">
        <v>959</v>
      </c>
    </row>
    <row r="706" spans="1:2">
      <c r="A706" s="292">
        <v>20901</v>
      </c>
      <c r="B706" s="291" t="s">
        <v>960</v>
      </c>
    </row>
    <row r="707" spans="1:2">
      <c r="A707" s="292">
        <v>2090101</v>
      </c>
      <c r="B707" s="291" t="s">
        <v>961</v>
      </c>
    </row>
    <row r="708" spans="1:2">
      <c r="A708" s="292">
        <v>2090102</v>
      </c>
      <c r="B708" s="291" t="s">
        <v>962</v>
      </c>
    </row>
    <row r="709" spans="1:2">
      <c r="A709" s="292">
        <v>2090103</v>
      </c>
      <c r="B709" s="291" t="s">
        <v>963</v>
      </c>
    </row>
    <row r="710" spans="1:2">
      <c r="A710" s="292">
        <v>2090199</v>
      </c>
      <c r="B710" s="291" t="s">
        <v>964</v>
      </c>
    </row>
    <row r="711" spans="1:2">
      <c r="A711" s="292">
        <v>20902</v>
      </c>
      <c r="B711" s="291" t="s">
        <v>965</v>
      </c>
    </row>
    <row r="712" spans="1:2">
      <c r="A712" s="292">
        <v>2090201</v>
      </c>
      <c r="B712" s="291" t="s">
        <v>966</v>
      </c>
    </row>
    <row r="713" spans="1:2">
      <c r="A713" s="292">
        <v>2090202</v>
      </c>
      <c r="B713" s="291" t="s">
        <v>967</v>
      </c>
    </row>
    <row r="714" spans="1:2">
      <c r="A714" s="292">
        <v>2090203</v>
      </c>
      <c r="B714" s="291" t="s">
        <v>963</v>
      </c>
    </row>
    <row r="715" spans="1:2">
      <c r="A715" s="292">
        <v>2090204</v>
      </c>
      <c r="B715" s="291" t="s">
        <v>968</v>
      </c>
    </row>
    <row r="716" spans="1:2">
      <c r="A716" s="292">
        <v>2090205</v>
      </c>
      <c r="B716" s="291" t="s">
        <v>969</v>
      </c>
    </row>
    <row r="717" spans="1:2">
      <c r="A717" s="292">
        <v>2090206</v>
      </c>
      <c r="B717" s="291" t="s">
        <v>970</v>
      </c>
    </row>
    <row r="718" spans="1:2">
      <c r="A718" s="292">
        <v>2090210</v>
      </c>
      <c r="B718" s="291" t="s">
        <v>971</v>
      </c>
    </row>
    <row r="719" spans="1:2">
      <c r="A719" s="292">
        <v>2090299</v>
      </c>
      <c r="B719" s="291" t="s">
        <v>972</v>
      </c>
    </row>
    <row r="720" spans="1:2">
      <c r="A720" s="292">
        <v>20903</v>
      </c>
      <c r="B720" s="291" t="s">
        <v>973</v>
      </c>
    </row>
    <row r="721" spans="1:2">
      <c r="A721" s="292">
        <v>2090301</v>
      </c>
      <c r="B721" s="291" t="s">
        <v>974</v>
      </c>
    </row>
    <row r="722" spans="1:2">
      <c r="A722" s="292">
        <v>2090302</v>
      </c>
      <c r="B722" s="291" t="s">
        <v>975</v>
      </c>
    </row>
    <row r="723" spans="1:2">
      <c r="A723" s="292">
        <v>2090399</v>
      </c>
      <c r="B723" s="291" t="s">
        <v>976</v>
      </c>
    </row>
    <row r="724" spans="1:2">
      <c r="A724" s="292">
        <v>20904</v>
      </c>
      <c r="B724" s="291" t="s">
        <v>977</v>
      </c>
    </row>
    <row r="725" spans="1:2">
      <c r="A725" s="292">
        <v>2090401</v>
      </c>
      <c r="B725" s="291" t="s">
        <v>978</v>
      </c>
    </row>
    <row r="726" spans="1:2">
      <c r="A726" s="292">
        <v>2090402</v>
      </c>
      <c r="B726" s="291" t="s">
        <v>979</v>
      </c>
    </row>
    <row r="727" spans="1:2">
      <c r="A727" s="292">
        <v>2090403</v>
      </c>
      <c r="B727" s="291" t="s">
        <v>980</v>
      </c>
    </row>
    <row r="728" spans="1:2">
      <c r="A728" s="292">
        <v>2090499</v>
      </c>
      <c r="B728" s="291" t="s">
        <v>981</v>
      </c>
    </row>
    <row r="729" spans="1:2">
      <c r="A729" s="292">
        <v>20910</v>
      </c>
      <c r="B729" s="291" t="s">
        <v>982</v>
      </c>
    </row>
    <row r="730" spans="1:2">
      <c r="A730" s="292">
        <v>2091001</v>
      </c>
      <c r="B730" s="291" t="s">
        <v>983</v>
      </c>
    </row>
    <row r="731" spans="1:2">
      <c r="A731" s="292">
        <v>2091002</v>
      </c>
      <c r="B731" s="291" t="s">
        <v>984</v>
      </c>
    </row>
    <row r="732" spans="1:2">
      <c r="A732" s="292">
        <v>2091003</v>
      </c>
      <c r="B732" s="291" t="s">
        <v>985</v>
      </c>
    </row>
    <row r="733" spans="1:2">
      <c r="A733" s="292">
        <v>2091099</v>
      </c>
      <c r="B733" s="291" t="s">
        <v>986</v>
      </c>
    </row>
    <row r="734" spans="1:2">
      <c r="A734" s="292">
        <v>20911</v>
      </c>
      <c r="B734" s="291" t="s">
        <v>987</v>
      </c>
    </row>
    <row r="735" spans="1:2">
      <c r="A735" s="292">
        <v>2091101</v>
      </c>
      <c r="B735" s="291" t="s">
        <v>988</v>
      </c>
    </row>
    <row r="736" spans="1:2">
      <c r="A736" s="292">
        <v>2091102</v>
      </c>
      <c r="B736" s="291" t="s">
        <v>985</v>
      </c>
    </row>
    <row r="737" spans="1:2">
      <c r="A737" s="292">
        <v>2091199</v>
      </c>
      <c r="B737" s="291" t="s">
        <v>989</v>
      </c>
    </row>
    <row r="738" spans="1:2">
      <c r="A738" s="292">
        <v>20912</v>
      </c>
      <c r="B738" s="291" t="s">
        <v>990</v>
      </c>
    </row>
    <row r="739" spans="1:2">
      <c r="A739" s="292">
        <v>2091201</v>
      </c>
      <c r="B739" s="291" t="s">
        <v>991</v>
      </c>
    </row>
    <row r="740" spans="1:2">
      <c r="A740" s="292">
        <v>2091202</v>
      </c>
      <c r="B740" s="291" t="s">
        <v>992</v>
      </c>
    </row>
    <row r="741" spans="1:2">
      <c r="A741" s="292">
        <v>2091299</v>
      </c>
      <c r="B741" s="291" t="s">
        <v>993</v>
      </c>
    </row>
    <row r="742" spans="1:2">
      <c r="A742" s="292">
        <v>20997</v>
      </c>
      <c r="B742" s="291" t="s">
        <v>994</v>
      </c>
    </row>
    <row r="743" spans="1:2">
      <c r="A743" s="292">
        <v>20998</v>
      </c>
      <c r="B743" s="291" t="s">
        <v>995</v>
      </c>
    </row>
    <row r="744" spans="1:2">
      <c r="A744" s="292">
        <v>20999</v>
      </c>
      <c r="B744" s="291" t="s">
        <v>996</v>
      </c>
    </row>
    <row r="745" spans="1:2">
      <c r="A745" s="292">
        <v>210</v>
      </c>
      <c r="B745" s="291" t="s">
        <v>997</v>
      </c>
    </row>
    <row r="746" spans="1:2">
      <c r="A746" s="292">
        <v>21001</v>
      </c>
      <c r="B746" s="291" t="s">
        <v>998</v>
      </c>
    </row>
    <row r="747" spans="1:2">
      <c r="A747" s="292">
        <v>2100101</v>
      </c>
      <c r="B747" s="291" t="s">
        <v>467</v>
      </c>
    </row>
    <row r="748" spans="1:2">
      <c r="A748" s="292">
        <v>2100102</v>
      </c>
      <c r="B748" s="291" t="s">
        <v>468</v>
      </c>
    </row>
    <row r="749" spans="1:2">
      <c r="A749" s="292">
        <v>2100103</v>
      </c>
      <c r="B749" s="291" t="s">
        <v>469</v>
      </c>
    </row>
    <row r="750" spans="1:2">
      <c r="A750" s="292">
        <v>2100199</v>
      </c>
      <c r="B750" s="291" t="s">
        <v>999</v>
      </c>
    </row>
    <row r="751" spans="1:2">
      <c r="A751" s="292">
        <v>21002</v>
      </c>
      <c r="B751" s="291" t="s">
        <v>1000</v>
      </c>
    </row>
    <row r="752" spans="1:2">
      <c r="A752" s="292">
        <v>2100201</v>
      </c>
      <c r="B752" s="291" t="s">
        <v>1001</v>
      </c>
    </row>
    <row r="753" spans="1:2">
      <c r="A753" s="292">
        <v>2100202</v>
      </c>
      <c r="B753" s="291" t="s">
        <v>1002</v>
      </c>
    </row>
    <row r="754" spans="1:2">
      <c r="A754" s="292">
        <v>2100203</v>
      </c>
      <c r="B754" s="291" t="s">
        <v>1003</v>
      </c>
    </row>
    <row r="755" spans="1:2">
      <c r="A755" s="292">
        <v>2100204</v>
      </c>
      <c r="B755" s="291" t="s">
        <v>1004</v>
      </c>
    </row>
    <row r="756" spans="1:2">
      <c r="A756" s="292">
        <v>2100205</v>
      </c>
      <c r="B756" s="291" t="s">
        <v>1005</v>
      </c>
    </row>
    <row r="757" spans="1:2">
      <c r="A757" s="292">
        <v>2100206</v>
      </c>
      <c r="B757" s="291" t="s">
        <v>1006</v>
      </c>
    </row>
    <row r="758" spans="1:2">
      <c r="A758" s="292">
        <v>2100207</v>
      </c>
      <c r="B758" s="291" t="s">
        <v>1007</v>
      </c>
    </row>
    <row r="759" spans="1:2">
      <c r="A759" s="292">
        <v>2100208</v>
      </c>
      <c r="B759" s="291" t="s">
        <v>1008</v>
      </c>
    </row>
    <row r="760" spans="1:2">
      <c r="A760" s="292">
        <v>2100209</v>
      </c>
      <c r="B760" s="291" t="s">
        <v>1009</v>
      </c>
    </row>
    <row r="761" spans="1:2">
      <c r="A761" s="292">
        <v>2100210</v>
      </c>
      <c r="B761" s="291" t="s">
        <v>1010</v>
      </c>
    </row>
    <row r="762" spans="1:2">
      <c r="A762" s="292">
        <v>2100211</v>
      </c>
      <c r="B762" s="291" t="s">
        <v>1011</v>
      </c>
    </row>
    <row r="763" spans="1:2">
      <c r="A763" s="292">
        <v>2100212</v>
      </c>
      <c r="B763" s="291" t="s">
        <v>1012</v>
      </c>
    </row>
    <row r="764" spans="1:2">
      <c r="A764" s="292">
        <v>2100299</v>
      </c>
      <c r="B764" s="291" t="s">
        <v>1013</v>
      </c>
    </row>
    <row r="765" spans="1:2">
      <c r="A765" s="292">
        <v>21003</v>
      </c>
      <c r="B765" s="291" t="s">
        <v>1014</v>
      </c>
    </row>
    <row r="766" spans="1:2">
      <c r="A766" s="292">
        <v>2100301</v>
      </c>
      <c r="B766" s="291" t="s">
        <v>1015</v>
      </c>
    </row>
    <row r="767" spans="1:2">
      <c r="A767" s="292">
        <v>2100302</v>
      </c>
      <c r="B767" s="291" t="s">
        <v>1016</v>
      </c>
    </row>
    <row r="768" spans="1:2">
      <c r="A768" s="292">
        <v>2100399</v>
      </c>
      <c r="B768" s="291" t="s">
        <v>1017</v>
      </c>
    </row>
    <row r="769" spans="1:2">
      <c r="A769" s="292">
        <v>21004</v>
      </c>
      <c r="B769" s="291" t="s">
        <v>1018</v>
      </c>
    </row>
    <row r="770" spans="1:2">
      <c r="A770" s="292">
        <v>2100401</v>
      </c>
      <c r="B770" s="291" t="s">
        <v>1019</v>
      </c>
    </row>
    <row r="771" spans="1:2">
      <c r="A771" s="292">
        <v>2100402</v>
      </c>
      <c r="B771" s="291" t="s">
        <v>1020</v>
      </c>
    </row>
    <row r="772" spans="1:2">
      <c r="A772" s="292">
        <v>2100403</v>
      </c>
      <c r="B772" s="291" t="s">
        <v>1021</v>
      </c>
    </row>
    <row r="773" spans="1:2">
      <c r="A773" s="292">
        <v>2100404</v>
      </c>
      <c r="B773" s="291" t="s">
        <v>1022</v>
      </c>
    </row>
    <row r="774" spans="1:2">
      <c r="A774" s="292">
        <v>2100405</v>
      </c>
      <c r="B774" s="291" t="s">
        <v>1023</v>
      </c>
    </row>
    <row r="775" spans="1:2">
      <c r="A775" s="292">
        <v>2100406</v>
      </c>
      <c r="B775" s="291" t="s">
        <v>1024</v>
      </c>
    </row>
    <row r="776" spans="1:2">
      <c r="A776" s="292">
        <v>2100407</v>
      </c>
      <c r="B776" s="291" t="s">
        <v>1025</v>
      </c>
    </row>
    <row r="777" spans="1:2">
      <c r="A777" s="292">
        <v>2100408</v>
      </c>
      <c r="B777" s="291" t="s">
        <v>1026</v>
      </c>
    </row>
    <row r="778" spans="1:2">
      <c r="A778" s="292">
        <v>2100409</v>
      </c>
      <c r="B778" s="291" t="s">
        <v>1027</v>
      </c>
    </row>
    <row r="779" spans="1:2">
      <c r="A779" s="292">
        <v>2100410</v>
      </c>
      <c r="B779" s="291" t="s">
        <v>1028</v>
      </c>
    </row>
    <row r="780" spans="1:2">
      <c r="A780" s="292">
        <v>2100499</v>
      </c>
      <c r="B780" s="291" t="s">
        <v>1029</v>
      </c>
    </row>
    <row r="781" spans="1:2">
      <c r="A781" s="292">
        <v>21006</v>
      </c>
      <c r="B781" s="291" t="s">
        <v>1030</v>
      </c>
    </row>
    <row r="782" spans="1:2">
      <c r="A782" s="292">
        <v>2100601</v>
      </c>
      <c r="B782" s="291" t="s">
        <v>1031</v>
      </c>
    </row>
    <row r="783" spans="1:2">
      <c r="A783" s="292">
        <v>2100699</v>
      </c>
      <c r="B783" s="291" t="s">
        <v>1032</v>
      </c>
    </row>
    <row r="784" spans="1:2">
      <c r="A784" s="292">
        <v>21007</v>
      </c>
      <c r="B784" s="291" t="s">
        <v>1033</v>
      </c>
    </row>
    <row r="785" spans="1:2">
      <c r="A785" s="292">
        <v>2100716</v>
      </c>
      <c r="B785" s="291" t="s">
        <v>1034</v>
      </c>
    </row>
    <row r="786" spans="1:2">
      <c r="A786" s="292">
        <v>2100717</v>
      </c>
      <c r="B786" s="291" t="s">
        <v>1035</v>
      </c>
    </row>
    <row r="787" spans="1:2">
      <c r="A787" s="292">
        <v>2100799</v>
      </c>
      <c r="B787" s="291" t="s">
        <v>1036</v>
      </c>
    </row>
    <row r="788" spans="1:2">
      <c r="A788" s="292">
        <v>21011</v>
      </c>
      <c r="B788" s="291" t="s">
        <v>1037</v>
      </c>
    </row>
    <row r="789" spans="1:2">
      <c r="A789" s="292">
        <v>2101101</v>
      </c>
      <c r="B789" s="291" t="s">
        <v>1038</v>
      </c>
    </row>
    <row r="790" spans="1:2">
      <c r="A790" s="292">
        <v>2101102</v>
      </c>
      <c r="B790" s="291" t="s">
        <v>1039</v>
      </c>
    </row>
    <row r="791" spans="1:2">
      <c r="A791" s="292">
        <v>2101103</v>
      </c>
      <c r="B791" s="291" t="s">
        <v>1040</v>
      </c>
    </row>
    <row r="792" spans="1:2">
      <c r="A792" s="292">
        <v>2101199</v>
      </c>
      <c r="B792" s="291" t="s">
        <v>1041</v>
      </c>
    </row>
    <row r="793" spans="1:2">
      <c r="A793" s="292">
        <v>21012</v>
      </c>
      <c r="B793" s="291" t="s">
        <v>1042</v>
      </c>
    </row>
    <row r="794" spans="1:2">
      <c r="A794" s="292">
        <v>2101201</v>
      </c>
      <c r="B794" s="291" t="s">
        <v>1043</v>
      </c>
    </row>
    <row r="795" spans="1:2">
      <c r="A795" s="292">
        <v>2101202</v>
      </c>
      <c r="B795" s="291" t="s">
        <v>1044</v>
      </c>
    </row>
    <row r="796" spans="1:2">
      <c r="A796" s="292">
        <v>2101299</v>
      </c>
      <c r="B796" s="291" t="s">
        <v>1045</v>
      </c>
    </row>
    <row r="797" spans="1:2">
      <c r="A797" s="292">
        <v>21013</v>
      </c>
      <c r="B797" s="291" t="s">
        <v>1046</v>
      </c>
    </row>
    <row r="798" spans="1:2">
      <c r="A798" s="292">
        <v>2101301</v>
      </c>
      <c r="B798" s="291" t="s">
        <v>1047</v>
      </c>
    </row>
    <row r="799" spans="1:2">
      <c r="A799" s="292">
        <v>2101302</v>
      </c>
      <c r="B799" s="291" t="s">
        <v>1048</v>
      </c>
    </row>
    <row r="800" spans="1:2">
      <c r="A800" s="292">
        <v>2101399</v>
      </c>
      <c r="B800" s="291" t="s">
        <v>1049</v>
      </c>
    </row>
    <row r="801" spans="1:2">
      <c r="A801" s="292">
        <v>21014</v>
      </c>
      <c r="B801" s="291" t="s">
        <v>1050</v>
      </c>
    </row>
    <row r="802" spans="1:2">
      <c r="A802" s="292">
        <v>2101401</v>
      </c>
      <c r="B802" s="291" t="s">
        <v>1051</v>
      </c>
    </row>
    <row r="803" spans="1:2">
      <c r="A803" s="292">
        <v>2101499</v>
      </c>
      <c r="B803" s="291" t="s">
        <v>1052</v>
      </c>
    </row>
    <row r="804" spans="1:2">
      <c r="A804" s="292">
        <v>21015</v>
      </c>
      <c r="B804" s="291" t="s">
        <v>1053</v>
      </c>
    </row>
    <row r="805" spans="1:2">
      <c r="A805" s="292">
        <v>2101501</v>
      </c>
      <c r="B805" s="291" t="s">
        <v>467</v>
      </c>
    </row>
    <row r="806" spans="1:2">
      <c r="A806" s="292">
        <v>2101502</v>
      </c>
      <c r="B806" s="291" t="s">
        <v>468</v>
      </c>
    </row>
    <row r="807" spans="1:2">
      <c r="A807" s="292">
        <v>2101503</v>
      </c>
      <c r="B807" s="291" t="s">
        <v>469</v>
      </c>
    </row>
    <row r="808" spans="1:2">
      <c r="A808" s="292">
        <v>2101504</v>
      </c>
      <c r="B808" s="291" t="s">
        <v>508</v>
      </c>
    </row>
    <row r="809" spans="1:2">
      <c r="A809" s="292">
        <v>2101505</v>
      </c>
      <c r="B809" s="291" t="s">
        <v>1054</v>
      </c>
    </row>
    <row r="810" spans="1:2">
      <c r="A810" s="292">
        <v>2101506</v>
      </c>
      <c r="B810" s="291" t="s">
        <v>1055</v>
      </c>
    </row>
    <row r="811" spans="1:2">
      <c r="A811" s="292">
        <v>2101550</v>
      </c>
      <c r="B811" s="291" t="s">
        <v>476</v>
      </c>
    </row>
    <row r="812" spans="1:2">
      <c r="A812" s="292">
        <v>2101599</v>
      </c>
      <c r="B812" s="291" t="s">
        <v>1056</v>
      </c>
    </row>
    <row r="813" spans="1:2">
      <c r="A813" s="292">
        <v>21016</v>
      </c>
      <c r="B813" s="291" t="s">
        <v>1057</v>
      </c>
    </row>
    <row r="814" spans="1:2">
      <c r="A814" s="292">
        <v>2101601</v>
      </c>
      <c r="B814" s="291" t="s">
        <v>1057</v>
      </c>
    </row>
    <row r="815" spans="1:2">
      <c r="A815" s="292">
        <v>21099</v>
      </c>
      <c r="B815" s="291" t="s">
        <v>1058</v>
      </c>
    </row>
    <row r="816" spans="1:2">
      <c r="A816" s="292">
        <v>2109999</v>
      </c>
      <c r="B816" s="291" t="s">
        <v>1058</v>
      </c>
    </row>
    <row r="817" spans="1:2">
      <c r="A817" s="292">
        <v>211</v>
      </c>
      <c r="B817" s="291" t="s">
        <v>1059</v>
      </c>
    </row>
    <row r="818" spans="1:2">
      <c r="A818" s="292">
        <v>21101</v>
      </c>
      <c r="B818" s="291" t="s">
        <v>1060</v>
      </c>
    </row>
    <row r="819" spans="1:2">
      <c r="A819" s="292">
        <v>2110101</v>
      </c>
      <c r="B819" s="291" t="s">
        <v>467</v>
      </c>
    </row>
    <row r="820" spans="1:2">
      <c r="A820" s="292">
        <v>2110102</v>
      </c>
      <c r="B820" s="291" t="s">
        <v>468</v>
      </c>
    </row>
    <row r="821" spans="1:2">
      <c r="A821" s="292">
        <v>2110103</v>
      </c>
      <c r="B821" s="291" t="s">
        <v>469</v>
      </c>
    </row>
    <row r="822" spans="1:2">
      <c r="A822" s="292">
        <v>2110104</v>
      </c>
      <c r="B822" s="291" t="s">
        <v>1061</v>
      </c>
    </row>
    <row r="823" spans="1:2">
      <c r="A823" s="292">
        <v>2110105</v>
      </c>
      <c r="B823" s="291" t="s">
        <v>1062</v>
      </c>
    </row>
    <row r="824" spans="1:2">
      <c r="A824" s="292">
        <v>2110106</v>
      </c>
      <c r="B824" s="291" t="s">
        <v>1063</v>
      </c>
    </row>
    <row r="825" spans="1:2">
      <c r="A825" s="292">
        <v>2110107</v>
      </c>
      <c r="B825" s="291" t="s">
        <v>1064</v>
      </c>
    </row>
    <row r="826" spans="1:2">
      <c r="A826" s="292">
        <v>2110108</v>
      </c>
      <c r="B826" s="291" t="s">
        <v>1065</v>
      </c>
    </row>
    <row r="827" spans="1:2">
      <c r="A827" s="292">
        <v>2110199</v>
      </c>
      <c r="B827" s="291" t="s">
        <v>1066</v>
      </c>
    </row>
    <row r="828" spans="1:2">
      <c r="A828" s="292">
        <v>21102</v>
      </c>
      <c r="B828" s="291" t="s">
        <v>1067</v>
      </c>
    </row>
    <row r="829" spans="1:2">
      <c r="A829" s="292">
        <v>2110203</v>
      </c>
      <c r="B829" s="291" t="s">
        <v>1068</v>
      </c>
    </row>
    <row r="830" spans="1:2">
      <c r="A830" s="292">
        <v>2110204</v>
      </c>
      <c r="B830" s="291" t="s">
        <v>1069</v>
      </c>
    </row>
    <row r="831" spans="1:2">
      <c r="A831" s="292">
        <v>2110299</v>
      </c>
      <c r="B831" s="291" t="s">
        <v>1070</v>
      </c>
    </row>
    <row r="832" spans="1:2">
      <c r="A832" s="292">
        <v>21103</v>
      </c>
      <c r="B832" s="291" t="s">
        <v>1071</v>
      </c>
    </row>
    <row r="833" spans="1:2">
      <c r="A833" s="292">
        <v>2110301</v>
      </c>
      <c r="B833" s="291" t="s">
        <v>1072</v>
      </c>
    </row>
    <row r="834" spans="1:2">
      <c r="A834" s="292">
        <v>2110302</v>
      </c>
      <c r="B834" s="291" t="s">
        <v>1073</v>
      </c>
    </row>
    <row r="835" spans="1:2">
      <c r="A835" s="292">
        <v>2110303</v>
      </c>
      <c r="B835" s="291" t="s">
        <v>1074</v>
      </c>
    </row>
    <row r="836" spans="1:2">
      <c r="A836" s="292">
        <v>2110304</v>
      </c>
      <c r="B836" s="291" t="s">
        <v>1075</v>
      </c>
    </row>
    <row r="837" spans="1:2">
      <c r="A837" s="292">
        <v>2110305</v>
      </c>
      <c r="B837" s="291" t="s">
        <v>1076</v>
      </c>
    </row>
    <row r="838" spans="1:2">
      <c r="A838" s="292">
        <v>2110306</v>
      </c>
      <c r="B838" s="291" t="s">
        <v>1077</v>
      </c>
    </row>
    <row r="839" spans="1:2">
      <c r="A839" s="292">
        <v>2110307</v>
      </c>
      <c r="B839" s="291" t="s">
        <v>1078</v>
      </c>
    </row>
    <row r="840" spans="1:2">
      <c r="A840" s="292">
        <v>2110399</v>
      </c>
      <c r="B840" s="291" t="s">
        <v>1079</v>
      </c>
    </row>
    <row r="841" spans="1:2">
      <c r="A841" s="292">
        <v>21104</v>
      </c>
      <c r="B841" s="291" t="s">
        <v>1080</v>
      </c>
    </row>
    <row r="842" spans="1:2">
      <c r="A842" s="292">
        <v>2110401</v>
      </c>
      <c r="B842" s="291" t="s">
        <v>1081</v>
      </c>
    </row>
    <row r="843" spans="1:2">
      <c r="A843" s="292">
        <v>2110402</v>
      </c>
      <c r="B843" s="291" t="s">
        <v>1082</v>
      </c>
    </row>
    <row r="844" spans="1:2">
      <c r="A844" s="292">
        <v>2110404</v>
      </c>
      <c r="B844" s="291" t="s">
        <v>1083</v>
      </c>
    </row>
    <row r="845" spans="1:2">
      <c r="A845" s="292">
        <v>2110499</v>
      </c>
      <c r="B845" s="291" t="s">
        <v>1084</v>
      </c>
    </row>
    <row r="846" spans="1:2">
      <c r="A846" s="292">
        <v>21105</v>
      </c>
      <c r="B846" s="291" t="s">
        <v>1085</v>
      </c>
    </row>
    <row r="847" spans="1:2">
      <c r="A847" s="292">
        <v>2110501</v>
      </c>
      <c r="B847" s="291" t="s">
        <v>1086</v>
      </c>
    </row>
    <row r="848" spans="1:2">
      <c r="A848" s="292">
        <v>2110502</v>
      </c>
      <c r="B848" s="291" t="s">
        <v>1087</v>
      </c>
    </row>
    <row r="849" spans="1:2">
      <c r="A849" s="292">
        <v>2110503</v>
      </c>
      <c r="B849" s="291" t="s">
        <v>1088</v>
      </c>
    </row>
    <row r="850" spans="1:2">
      <c r="A850" s="292">
        <v>2110506</v>
      </c>
      <c r="B850" s="291" t="s">
        <v>1089</v>
      </c>
    </row>
    <row r="851" spans="1:2">
      <c r="A851" s="292">
        <v>2110507</v>
      </c>
      <c r="B851" s="291" t="s">
        <v>1090</v>
      </c>
    </row>
    <row r="852" spans="1:2">
      <c r="A852" s="292">
        <v>2110599</v>
      </c>
      <c r="B852" s="291" t="s">
        <v>1091</v>
      </c>
    </row>
    <row r="853" spans="1:2">
      <c r="A853" s="292">
        <v>21106</v>
      </c>
      <c r="B853" s="291" t="s">
        <v>1092</v>
      </c>
    </row>
    <row r="854" spans="1:2">
      <c r="A854" s="292">
        <v>2110602</v>
      </c>
      <c r="B854" s="291" t="s">
        <v>1093</v>
      </c>
    </row>
    <row r="855" spans="1:2">
      <c r="A855" s="292">
        <v>2110603</v>
      </c>
      <c r="B855" s="291" t="s">
        <v>1094</v>
      </c>
    </row>
    <row r="856" spans="1:2">
      <c r="A856" s="292">
        <v>2110604</v>
      </c>
      <c r="B856" s="291" t="s">
        <v>1095</v>
      </c>
    </row>
    <row r="857" spans="1:2">
      <c r="A857" s="292">
        <v>2110605</v>
      </c>
      <c r="B857" s="291" t="s">
        <v>1096</v>
      </c>
    </row>
    <row r="858" spans="1:2">
      <c r="A858" s="292">
        <v>2110699</v>
      </c>
      <c r="B858" s="291" t="s">
        <v>1097</v>
      </c>
    </row>
    <row r="859" spans="1:2">
      <c r="A859" s="292">
        <v>21107</v>
      </c>
      <c r="B859" s="291" t="s">
        <v>1098</v>
      </c>
    </row>
    <row r="860" spans="1:2">
      <c r="A860" s="292">
        <v>2110704</v>
      </c>
      <c r="B860" s="291" t="s">
        <v>1099</v>
      </c>
    </row>
    <row r="861" spans="1:2">
      <c r="A861" s="292">
        <v>2110799</v>
      </c>
      <c r="B861" s="291" t="s">
        <v>1100</v>
      </c>
    </row>
    <row r="862" spans="1:2">
      <c r="A862" s="292">
        <v>21108</v>
      </c>
      <c r="B862" s="291" t="s">
        <v>1101</v>
      </c>
    </row>
    <row r="863" spans="1:2">
      <c r="A863" s="292">
        <v>2110804</v>
      </c>
      <c r="B863" s="291" t="s">
        <v>1102</v>
      </c>
    </row>
    <row r="864" spans="1:2">
      <c r="A864" s="292">
        <v>2110899</v>
      </c>
      <c r="B864" s="291" t="s">
        <v>1103</v>
      </c>
    </row>
    <row r="865" spans="1:2">
      <c r="A865" s="292">
        <v>21109</v>
      </c>
      <c r="B865" s="291" t="s">
        <v>1104</v>
      </c>
    </row>
    <row r="866" spans="1:2">
      <c r="A866" s="292">
        <v>2110901</v>
      </c>
      <c r="B866" s="291" t="s">
        <v>1104</v>
      </c>
    </row>
    <row r="867" spans="1:2">
      <c r="A867" s="292">
        <v>21110</v>
      </c>
      <c r="B867" s="291" t="s">
        <v>1105</v>
      </c>
    </row>
    <row r="868" spans="1:2">
      <c r="A868" s="292">
        <v>2111001</v>
      </c>
      <c r="B868" s="291" t="s">
        <v>1105</v>
      </c>
    </row>
    <row r="869" spans="1:2">
      <c r="A869" s="292">
        <v>21111</v>
      </c>
      <c r="B869" s="291" t="s">
        <v>1106</v>
      </c>
    </row>
    <row r="870" spans="1:2">
      <c r="A870" s="292">
        <v>2111101</v>
      </c>
      <c r="B870" s="291" t="s">
        <v>1107</v>
      </c>
    </row>
    <row r="871" spans="1:2">
      <c r="A871" s="292">
        <v>2111102</v>
      </c>
      <c r="B871" s="291" t="s">
        <v>1108</v>
      </c>
    </row>
    <row r="872" spans="1:2">
      <c r="A872" s="292">
        <v>2111103</v>
      </c>
      <c r="B872" s="291" t="s">
        <v>1109</v>
      </c>
    </row>
    <row r="873" spans="1:2">
      <c r="A873" s="292">
        <v>2111104</v>
      </c>
      <c r="B873" s="291" t="s">
        <v>1110</v>
      </c>
    </row>
    <row r="874" spans="1:2">
      <c r="A874" s="292">
        <v>2111199</v>
      </c>
      <c r="B874" s="291" t="s">
        <v>1111</v>
      </c>
    </row>
    <row r="875" spans="1:2">
      <c r="A875" s="292">
        <v>21112</v>
      </c>
      <c r="B875" s="291" t="s">
        <v>1112</v>
      </c>
    </row>
    <row r="876" spans="1:2">
      <c r="A876" s="292">
        <v>2111201</v>
      </c>
      <c r="B876" s="291" t="s">
        <v>1112</v>
      </c>
    </row>
    <row r="877" spans="1:2">
      <c r="A877" s="292">
        <v>21113</v>
      </c>
      <c r="B877" s="291" t="s">
        <v>1113</v>
      </c>
    </row>
    <row r="878" spans="1:2">
      <c r="A878" s="292">
        <v>2111301</v>
      </c>
      <c r="B878" s="291" t="s">
        <v>1113</v>
      </c>
    </row>
    <row r="879" spans="1:2">
      <c r="A879" s="292">
        <v>21114</v>
      </c>
      <c r="B879" s="291" t="s">
        <v>1114</v>
      </c>
    </row>
    <row r="880" spans="1:2">
      <c r="A880" s="292">
        <v>2111401</v>
      </c>
      <c r="B880" s="291" t="s">
        <v>467</v>
      </c>
    </row>
    <row r="881" spans="1:2">
      <c r="A881" s="292">
        <v>2111402</v>
      </c>
      <c r="B881" s="291" t="s">
        <v>468</v>
      </c>
    </row>
    <row r="882" spans="1:2">
      <c r="A882" s="292">
        <v>2111403</v>
      </c>
      <c r="B882" s="291" t="s">
        <v>469</v>
      </c>
    </row>
    <row r="883" spans="1:2">
      <c r="A883" s="292">
        <v>2111404</v>
      </c>
      <c r="B883" s="291" t="s">
        <v>1115</v>
      </c>
    </row>
    <row r="884" spans="1:2">
      <c r="A884" s="292">
        <v>2111405</v>
      </c>
      <c r="B884" s="291" t="s">
        <v>1116</v>
      </c>
    </row>
    <row r="885" spans="1:2">
      <c r="A885" s="292">
        <v>2111406</v>
      </c>
      <c r="B885" s="291" t="s">
        <v>1117</v>
      </c>
    </row>
    <row r="886" spans="1:2">
      <c r="A886" s="292">
        <v>2111407</v>
      </c>
      <c r="B886" s="291" t="s">
        <v>1118</v>
      </c>
    </row>
    <row r="887" spans="1:2">
      <c r="A887" s="292">
        <v>2111408</v>
      </c>
      <c r="B887" s="291" t="s">
        <v>1119</v>
      </c>
    </row>
    <row r="888" spans="1:2">
      <c r="A888" s="292">
        <v>2111409</v>
      </c>
      <c r="B888" s="291" t="s">
        <v>1120</v>
      </c>
    </row>
    <row r="889" spans="1:2">
      <c r="A889" s="292">
        <v>2111410</v>
      </c>
      <c r="B889" s="291" t="s">
        <v>1121</v>
      </c>
    </row>
    <row r="890" spans="1:2">
      <c r="A890" s="292">
        <v>2111411</v>
      </c>
      <c r="B890" s="291" t="s">
        <v>508</v>
      </c>
    </row>
    <row r="891" spans="1:2">
      <c r="A891" s="292">
        <v>2111413</v>
      </c>
      <c r="B891" s="291" t="s">
        <v>1122</v>
      </c>
    </row>
    <row r="892" spans="1:2">
      <c r="A892" s="292">
        <v>2111450</v>
      </c>
      <c r="B892" s="291" t="s">
        <v>476</v>
      </c>
    </row>
    <row r="893" spans="1:2">
      <c r="A893" s="292">
        <v>2111499</v>
      </c>
      <c r="B893" s="291" t="s">
        <v>1123</v>
      </c>
    </row>
    <row r="894" spans="1:2">
      <c r="A894" s="292">
        <v>21160</v>
      </c>
      <c r="B894" s="291" t="s">
        <v>1124</v>
      </c>
    </row>
    <row r="895" spans="1:2">
      <c r="A895" s="292">
        <v>2116001</v>
      </c>
      <c r="B895" s="291" t="s">
        <v>1125</v>
      </c>
    </row>
    <row r="896" spans="1:2">
      <c r="A896" s="292">
        <v>2116002</v>
      </c>
      <c r="B896" s="291" t="s">
        <v>1126</v>
      </c>
    </row>
    <row r="897" spans="1:2">
      <c r="A897" s="292">
        <v>2116003</v>
      </c>
      <c r="B897" s="291" t="s">
        <v>1127</v>
      </c>
    </row>
    <row r="898" spans="1:2">
      <c r="A898" s="292">
        <v>2116099</v>
      </c>
      <c r="B898" s="291" t="s">
        <v>1128</v>
      </c>
    </row>
    <row r="899" spans="1:2">
      <c r="A899" s="292">
        <v>21161</v>
      </c>
      <c r="B899" s="291" t="s">
        <v>1129</v>
      </c>
    </row>
    <row r="900" spans="1:2">
      <c r="A900" s="292">
        <v>2116101</v>
      </c>
      <c r="B900" s="291" t="s">
        <v>1130</v>
      </c>
    </row>
    <row r="901" spans="1:2">
      <c r="A901" s="292">
        <v>2116102</v>
      </c>
      <c r="B901" s="291" t="s">
        <v>1131</v>
      </c>
    </row>
    <row r="902" spans="1:2">
      <c r="A902" s="292">
        <v>2116103</v>
      </c>
      <c r="B902" s="291" t="s">
        <v>1132</v>
      </c>
    </row>
    <row r="903" spans="1:2">
      <c r="A903" s="292">
        <v>2116104</v>
      </c>
      <c r="B903" s="291" t="s">
        <v>1133</v>
      </c>
    </row>
    <row r="904" spans="1:2">
      <c r="A904" s="292">
        <v>21199</v>
      </c>
      <c r="B904" s="291" t="s">
        <v>1134</v>
      </c>
    </row>
    <row r="905" spans="1:2">
      <c r="A905" s="292">
        <v>2119999</v>
      </c>
      <c r="B905" s="291" t="s">
        <v>1134</v>
      </c>
    </row>
    <row r="906" spans="1:2">
      <c r="A906" s="292">
        <v>212</v>
      </c>
      <c r="B906" s="291" t="s">
        <v>1135</v>
      </c>
    </row>
    <row r="907" spans="1:2">
      <c r="A907" s="292">
        <v>21201</v>
      </c>
      <c r="B907" s="291" t="s">
        <v>1136</v>
      </c>
    </row>
    <row r="908" spans="1:2">
      <c r="A908" s="292">
        <v>2120101</v>
      </c>
      <c r="B908" s="291" t="s">
        <v>467</v>
      </c>
    </row>
    <row r="909" spans="1:2">
      <c r="A909" s="292">
        <v>2120102</v>
      </c>
      <c r="B909" s="291" t="s">
        <v>468</v>
      </c>
    </row>
    <row r="910" spans="1:2">
      <c r="A910" s="292">
        <v>2120103</v>
      </c>
      <c r="B910" s="291" t="s">
        <v>469</v>
      </c>
    </row>
    <row r="911" spans="1:2">
      <c r="A911" s="292">
        <v>2120104</v>
      </c>
      <c r="B911" s="291" t="s">
        <v>1137</v>
      </c>
    </row>
    <row r="912" spans="1:2">
      <c r="A912" s="292">
        <v>2120105</v>
      </c>
      <c r="B912" s="291" t="s">
        <v>1138</v>
      </c>
    </row>
    <row r="913" spans="1:2">
      <c r="A913" s="292">
        <v>2120106</v>
      </c>
      <c r="B913" s="291" t="s">
        <v>1139</v>
      </c>
    </row>
    <row r="914" spans="1:2">
      <c r="A914" s="292">
        <v>2120107</v>
      </c>
      <c r="B914" s="291" t="s">
        <v>1140</v>
      </c>
    </row>
    <row r="915" spans="1:2">
      <c r="A915" s="292">
        <v>2120109</v>
      </c>
      <c r="B915" s="291" t="s">
        <v>1141</v>
      </c>
    </row>
    <row r="916" spans="1:2">
      <c r="A916" s="292">
        <v>2120110</v>
      </c>
      <c r="B916" s="291" t="s">
        <v>1142</v>
      </c>
    </row>
    <row r="917" spans="1:2">
      <c r="A917" s="292">
        <v>2120199</v>
      </c>
      <c r="B917" s="291" t="s">
        <v>1143</v>
      </c>
    </row>
    <row r="918" spans="1:2">
      <c r="A918" s="292">
        <v>21202</v>
      </c>
      <c r="B918" s="291" t="s">
        <v>1144</v>
      </c>
    </row>
    <row r="919" spans="1:2">
      <c r="A919" s="292">
        <v>2120201</v>
      </c>
      <c r="B919" s="291" t="s">
        <v>1144</v>
      </c>
    </row>
    <row r="920" spans="1:2">
      <c r="A920" s="292">
        <v>21203</v>
      </c>
      <c r="B920" s="291" t="s">
        <v>1145</v>
      </c>
    </row>
    <row r="921" spans="1:2">
      <c r="A921" s="292">
        <v>2120303</v>
      </c>
      <c r="B921" s="291" t="s">
        <v>1146</v>
      </c>
    </row>
    <row r="922" spans="1:2">
      <c r="A922" s="292">
        <v>2120399</v>
      </c>
      <c r="B922" s="291" t="s">
        <v>1147</v>
      </c>
    </row>
    <row r="923" spans="1:2">
      <c r="A923" s="292">
        <v>21205</v>
      </c>
      <c r="B923" s="291" t="s">
        <v>1148</v>
      </c>
    </row>
    <row r="924" spans="1:2">
      <c r="A924" s="292">
        <v>2120501</v>
      </c>
      <c r="B924" s="291" t="s">
        <v>1148</v>
      </c>
    </row>
    <row r="925" spans="1:2">
      <c r="A925" s="292">
        <v>21206</v>
      </c>
      <c r="B925" s="291" t="s">
        <v>1149</v>
      </c>
    </row>
    <row r="926" spans="1:2">
      <c r="A926" s="292">
        <v>2120601</v>
      </c>
      <c r="B926" s="291" t="s">
        <v>1149</v>
      </c>
    </row>
    <row r="927" spans="1:2">
      <c r="A927" s="292">
        <v>21208</v>
      </c>
      <c r="B927" s="291" t="s">
        <v>1150</v>
      </c>
    </row>
    <row r="928" spans="1:2">
      <c r="A928" s="292">
        <v>2120801</v>
      </c>
      <c r="B928" s="291" t="s">
        <v>1151</v>
      </c>
    </row>
    <row r="929" spans="1:2">
      <c r="A929" s="292">
        <v>2120802</v>
      </c>
      <c r="B929" s="291" t="s">
        <v>1152</v>
      </c>
    </row>
    <row r="930" spans="1:2">
      <c r="A930" s="292">
        <v>2120803</v>
      </c>
      <c r="B930" s="291" t="s">
        <v>1153</v>
      </c>
    </row>
    <row r="931" spans="1:2">
      <c r="A931" s="292">
        <v>2120804</v>
      </c>
      <c r="B931" s="291" t="s">
        <v>1154</v>
      </c>
    </row>
    <row r="932" spans="1:2">
      <c r="A932" s="292">
        <v>2120805</v>
      </c>
      <c r="B932" s="291" t="s">
        <v>1155</v>
      </c>
    </row>
    <row r="933" spans="1:2">
      <c r="A933" s="292">
        <v>2120806</v>
      </c>
      <c r="B933" s="291" t="s">
        <v>1156</v>
      </c>
    </row>
    <row r="934" spans="1:2">
      <c r="A934" s="292">
        <v>2120807</v>
      </c>
      <c r="B934" s="291" t="s">
        <v>1157</v>
      </c>
    </row>
    <row r="935" spans="1:2">
      <c r="A935" s="292">
        <v>2120809</v>
      </c>
      <c r="B935" s="291" t="s">
        <v>1158</v>
      </c>
    </row>
    <row r="936" spans="1:2">
      <c r="A936" s="292">
        <v>2120810</v>
      </c>
      <c r="B936" s="291" t="s">
        <v>1159</v>
      </c>
    </row>
    <row r="937" spans="1:2">
      <c r="A937" s="292">
        <v>2120811</v>
      </c>
      <c r="B937" s="291" t="s">
        <v>1160</v>
      </c>
    </row>
    <row r="938" spans="1:2">
      <c r="A938" s="292">
        <v>2120813</v>
      </c>
      <c r="B938" s="291" t="s">
        <v>1161</v>
      </c>
    </row>
    <row r="939" spans="1:2">
      <c r="A939" s="292">
        <v>2120899</v>
      </c>
      <c r="B939" s="291" t="s">
        <v>1162</v>
      </c>
    </row>
    <row r="940" spans="1:2">
      <c r="A940" s="292">
        <v>21210</v>
      </c>
      <c r="B940" s="291" t="s">
        <v>1163</v>
      </c>
    </row>
    <row r="941" spans="1:2">
      <c r="A941" s="292">
        <v>2121001</v>
      </c>
      <c r="B941" s="291" t="s">
        <v>1151</v>
      </c>
    </row>
    <row r="942" spans="1:2">
      <c r="A942" s="292">
        <v>2121002</v>
      </c>
      <c r="B942" s="291" t="s">
        <v>1152</v>
      </c>
    </row>
    <row r="943" spans="1:2">
      <c r="A943" s="292">
        <v>2121099</v>
      </c>
      <c r="B943" s="291" t="s">
        <v>1164</v>
      </c>
    </row>
    <row r="944" spans="1:2">
      <c r="A944" s="292">
        <v>21211</v>
      </c>
      <c r="B944" s="291" t="s">
        <v>1165</v>
      </c>
    </row>
    <row r="945" spans="1:2">
      <c r="A945" s="292">
        <v>21213</v>
      </c>
      <c r="B945" s="291" t="s">
        <v>1166</v>
      </c>
    </row>
    <row r="946" spans="1:2">
      <c r="A946" s="292">
        <v>2121301</v>
      </c>
      <c r="B946" s="291" t="s">
        <v>1167</v>
      </c>
    </row>
    <row r="947" spans="1:2">
      <c r="A947" s="292">
        <v>2121302</v>
      </c>
      <c r="B947" s="291" t="s">
        <v>1168</v>
      </c>
    </row>
    <row r="948" spans="1:2">
      <c r="A948" s="292">
        <v>2121303</v>
      </c>
      <c r="B948" s="291" t="s">
        <v>1169</v>
      </c>
    </row>
    <row r="949" spans="1:2">
      <c r="A949" s="292">
        <v>2121304</v>
      </c>
      <c r="B949" s="291" t="s">
        <v>1170</v>
      </c>
    </row>
    <row r="950" spans="1:2">
      <c r="A950" s="292">
        <v>2121399</v>
      </c>
      <c r="B950" s="291" t="s">
        <v>1171</v>
      </c>
    </row>
    <row r="951" spans="1:2">
      <c r="A951" s="292">
        <v>21214</v>
      </c>
      <c r="B951" s="291" t="s">
        <v>1172</v>
      </c>
    </row>
    <row r="952" spans="1:2">
      <c r="A952" s="292">
        <v>2121401</v>
      </c>
      <c r="B952" s="291" t="s">
        <v>1173</v>
      </c>
    </row>
    <row r="953" spans="1:2">
      <c r="A953" s="292">
        <v>2121402</v>
      </c>
      <c r="B953" s="291" t="s">
        <v>1174</v>
      </c>
    </row>
    <row r="954" spans="1:2">
      <c r="A954" s="292">
        <v>2121499</v>
      </c>
      <c r="B954" s="291" t="s">
        <v>1175</v>
      </c>
    </row>
    <row r="955" spans="1:2">
      <c r="A955" s="292">
        <v>21215</v>
      </c>
      <c r="B955" s="291" t="s">
        <v>1176</v>
      </c>
    </row>
    <row r="956" spans="1:2">
      <c r="A956" s="292">
        <v>2121501</v>
      </c>
      <c r="B956" s="291" t="s">
        <v>1151</v>
      </c>
    </row>
    <row r="957" spans="1:2">
      <c r="A957" s="292">
        <v>2121502</v>
      </c>
      <c r="B957" s="291" t="s">
        <v>1152</v>
      </c>
    </row>
    <row r="958" spans="1:2">
      <c r="A958" s="292">
        <v>2121599</v>
      </c>
      <c r="B958" s="291" t="s">
        <v>1177</v>
      </c>
    </row>
    <row r="959" spans="1:2">
      <c r="A959" s="292">
        <v>21216</v>
      </c>
      <c r="B959" s="291" t="s">
        <v>1178</v>
      </c>
    </row>
    <row r="960" spans="1:2">
      <c r="A960" s="292">
        <v>2121601</v>
      </c>
      <c r="B960" s="291" t="s">
        <v>1151</v>
      </c>
    </row>
    <row r="961" spans="1:2">
      <c r="A961" s="292">
        <v>2121602</v>
      </c>
      <c r="B961" s="291" t="s">
        <v>1152</v>
      </c>
    </row>
    <row r="962" spans="1:2">
      <c r="A962" s="292">
        <v>2121699</v>
      </c>
      <c r="B962" s="291" t="s">
        <v>1179</v>
      </c>
    </row>
    <row r="963" spans="1:2">
      <c r="A963" s="292">
        <v>21217</v>
      </c>
      <c r="B963" s="291" t="s">
        <v>1180</v>
      </c>
    </row>
    <row r="964" spans="1:2">
      <c r="A964" s="292">
        <v>2121701</v>
      </c>
      <c r="B964" s="291" t="s">
        <v>1167</v>
      </c>
    </row>
    <row r="965" spans="1:2">
      <c r="A965" s="292">
        <v>2121702</v>
      </c>
      <c r="B965" s="291" t="s">
        <v>1168</v>
      </c>
    </row>
    <row r="966" spans="1:2">
      <c r="A966" s="292">
        <v>2121703</v>
      </c>
      <c r="B966" s="291" t="s">
        <v>1169</v>
      </c>
    </row>
    <row r="967" spans="1:2">
      <c r="A967" s="292">
        <v>2121704</v>
      </c>
      <c r="B967" s="291" t="s">
        <v>1170</v>
      </c>
    </row>
    <row r="968" spans="1:2">
      <c r="A968" s="292">
        <v>2121799</v>
      </c>
      <c r="B968" s="291" t="s">
        <v>1181</v>
      </c>
    </row>
    <row r="969" spans="1:2">
      <c r="A969" s="292">
        <v>21218</v>
      </c>
      <c r="B969" s="291" t="s">
        <v>1182</v>
      </c>
    </row>
    <row r="970" spans="1:2">
      <c r="A970" s="292">
        <v>2121801</v>
      </c>
      <c r="B970" s="291" t="s">
        <v>1173</v>
      </c>
    </row>
    <row r="971" spans="1:2">
      <c r="A971" s="292">
        <v>2121899</v>
      </c>
      <c r="B971" s="291" t="s">
        <v>1183</v>
      </c>
    </row>
    <row r="972" spans="1:2">
      <c r="A972" s="292">
        <v>21219</v>
      </c>
      <c r="B972" s="291" t="s">
        <v>1184</v>
      </c>
    </row>
    <row r="973" spans="1:2">
      <c r="A973" s="292">
        <v>2121901</v>
      </c>
      <c r="B973" s="291" t="s">
        <v>1151</v>
      </c>
    </row>
    <row r="974" spans="1:2">
      <c r="A974" s="292">
        <v>2121902</v>
      </c>
      <c r="B974" s="291" t="s">
        <v>1152</v>
      </c>
    </row>
    <row r="975" spans="1:2">
      <c r="A975" s="292">
        <v>2121903</v>
      </c>
      <c r="B975" s="291" t="s">
        <v>1153</v>
      </c>
    </row>
    <row r="976" spans="1:2">
      <c r="A976" s="292">
        <v>2121904</v>
      </c>
      <c r="B976" s="291" t="s">
        <v>1154</v>
      </c>
    </row>
    <row r="977" spans="1:2">
      <c r="A977" s="292">
        <v>2121905</v>
      </c>
      <c r="B977" s="291" t="s">
        <v>1157</v>
      </c>
    </row>
    <row r="978" spans="1:2">
      <c r="A978" s="292">
        <v>2121906</v>
      </c>
      <c r="B978" s="291" t="s">
        <v>1159</v>
      </c>
    </row>
    <row r="979" spans="1:2">
      <c r="A979" s="292">
        <v>2121907</v>
      </c>
      <c r="B979" s="291" t="s">
        <v>1160</v>
      </c>
    </row>
    <row r="980" spans="1:2">
      <c r="A980" s="292">
        <v>2121999</v>
      </c>
      <c r="B980" s="291" t="s">
        <v>1185</v>
      </c>
    </row>
    <row r="981" spans="1:2">
      <c r="A981" s="292">
        <v>21299</v>
      </c>
      <c r="B981" s="291" t="s">
        <v>1186</v>
      </c>
    </row>
    <row r="982" spans="1:2">
      <c r="A982" s="292">
        <v>2129999</v>
      </c>
      <c r="B982" s="291" t="s">
        <v>1186</v>
      </c>
    </row>
    <row r="983" spans="1:2">
      <c r="A983" s="292">
        <v>213</v>
      </c>
      <c r="B983" s="291" t="s">
        <v>1187</v>
      </c>
    </row>
    <row r="984" spans="1:2">
      <c r="A984" s="292">
        <v>21301</v>
      </c>
      <c r="B984" s="291" t="s">
        <v>1188</v>
      </c>
    </row>
    <row r="985" spans="1:2">
      <c r="A985" s="292">
        <v>2130101</v>
      </c>
      <c r="B985" s="291" t="s">
        <v>467</v>
      </c>
    </row>
    <row r="986" spans="1:2">
      <c r="A986" s="292">
        <v>2130102</v>
      </c>
      <c r="B986" s="291" t="s">
        <v>468</v>
      </c>
    </row>
    <row r="987" spans="1:2">
      <c r="A987" s="292">
        <v>2130103</v>
      </c>
      <c r="B987" s="291" t="s">
        <v>469</v>
      </c>
    </row>
    <row r="988" spans="1:2">
      <c r="A988" s="292">
        <v>2130104</v>
      </c>
      <c r="B988" s="291" t="s">
        <v>476</v>
      </c>
    </row>
    <row r="989" spans="1:2">
      <c r="A989" s="292">
        <v>2130105</v>
      </c>
      <c r="B989" s="291" t="s">
        <v>1189</v>
      </c>
    </row>
    <row r="990" spans="1:2">
      <c r="A990" s="292">
        <v>2130106</v>
      </c>
      <c r="B990" s="291" t="s">
        <v>1190</v>
      </c>
    </row>
    <row r="991" spans="1:2">
      <c r="A991" s="292">
        <v>2130108</v>
      </c>
      <c r="B991" s="291" t="s">
        <v>1191</v>
      </c>
    </row>
    <row r="992" spans="1:2">
      <c r="A992" s="292">
        <v>2130109</v>
      </c>
      <c r="B992" s="291" t="s">
        <v>1192</v>
      </c>
    </row>
    <row r="993" spans="1:2">
      <c r="A993" s="292">
        <v>2130110</v>
      </c>
      <c r="B993" s="291" t="s">
        <v>1193</v>
      </c>
    </row>
    <row r="994" spans="1:2">
      <c r="A994" s="292">
        <v>2130111</v>
      </c>
      <c r="B994" s="291" t="s">
        <v>1194</v>
      </c>
    </row>
    <row r="995" spans="1:2">
      <c r="A995" s="292">
        <v>2130112</v>
      </c>
      <c r="B995" s="291" t="s">
        <v>1195</v>
      </c>
    </row>
    <row r="996" spans="1:2">
      <c r="A996" s="292">
        <v>2130114</v>
      </c>
      <c r="B996" s="291" t="s">
        <v>1196</v>
      </c>
    </row>
    <row r="997" spans="1:2">
      <c r="A997" s="292">
        <v>2130119</v>
      </c>
      <c r="B997" s="291" t="s">
        <v>1197</v>
      </c>
    </row>
    <row r="998" spans="1:2">
      <c r="A998" s="292">
        <v>2130120</v>
      </c>
      <c r="B998" s="291" t="s">
        <v>1198</v>
      </c>
    </row>
    <row r="999" spans="1:2">
      <c r="A999" s="292">
        <v>2130121</v>
      </c>
      <c r="B999" s="291" t="s">
        <v>1199</v>
      </c>
    </row>
    <row r="1000" spans="1:2">
      <c r="A1000" s="292">
        <v>2130122</v>
      </c>
      <c r="B1000" s="291" t="s">
        <v>1200</v>
      </c>
    </row>
    <row r="1001" spans="1:2">
      <c r="A1001" s="292">
        <v>2130124</v>
      </c>
      <c r="B1001" s="291" t="s">
        <v>1201</v>
      </c>
    </row>
    <row r="1002" spans="1:2">
      <c r="A1002" s="292">
        <v>2130125</v>
      </c>
      <c r="B1002" s="291" t="s">
        <v>1202</v>
      </c>
    </row>
    <row r="1003" spans="1:2">
      <c r="A1003" s="292">
        <v>2130126</v>
      </c>
      <c r="B1003" s="291" t="s">
        <v>1203</v>
      </c>
    </row>
    <row r="1004" spans="1:2">
      <c r="A1004" s="292">
        <v>2130135</v>
      </c>
      <c r="B1004" s="291" t="s">
        <v>1204</v>
      </c>
    </row>
    <row r="1005" spans="1:2">
      <c r="A1005" s="292">
        <v>2130142</v>
      </c>
      <c r="B1005" s="291" t="s">
        <v>1205</v>
      </c>
    </row>
    <row r="1006" spans="1:2">
      <c r="A1006" s="292">
        <v>2130148</v>
      </c>
      <c r="B1006" s="291" t="s">
        <v>1206</v>
      </c>
    </row>
    <row r="1007" spans="1:2">
      <c r="A1007" s="292">
        <v>2130152</v>
      </c>
      <c r="B1007" s="291" t="s">
        <v>1207</v>
      </c>
    </row>
    <row r="1008" spans="1:2">
      <c r="A1008" s="292">
        <v>2130153</v>
      </c>
      <c r="B1008" s="291" t="s">
        <v>1208</v>
      </c>
    </row>
    <row r="1009" spans="1:2">
      <c r="A1009" s="292">
        <v>2130199</v>
      </c>
      <c r="B1009" s="291" t="s">
        <v>1209</v>
      </c>
    </row>
    <row r="1010" spans="1:2">
      <c r="A1010" s="292">
        <v>21302</v>
      </c>
      <c r="B1010" s="291" t="s">
        <v>1210</v>
      </c>
    </row>
    <row r="1011" spans="1:2">
      <c r="A1011" s="292">
        <v>2130201</v>
      </c>
      <c r="B1011" s="291" t="s">
        <v>467</v>
      </c>
    </row>
    <row r="1012" spans="1:2">
      <c r="A1012" s="292">
        <v>2130202</v>
      </c>
      <c r="B1012" s="291" t="s">
        <v>468</v>
      </c>
    </row>
    <row r="1013" spans="1:2">
      <c r="A1013" s="292">
        <v>2130203</v>
      </c>
      <c r="B1013" s="291" t="s">
        <v>469</v>
      </c>
    </row>
    <row r="1014" spans="1:2">
      <c r="A1014" s="292">
        <v>2130204</v>
      </c>
      <c r="B1014" s="291" t="s">
        <v>1211</v>
      </c>
    </row>
    <row r="1015" spans="1:2">
      <c r="A1015" s="292">
        <v>2130205</v>
      </c>
      <c r="B1015" s="291" t="s">
        <v>1212</v>
      </c>
    </row>
    <row r="1016" spans="1:2">
      <c r="A1016" s="292">
        <v>2130206</v>
      </c>
      <c r="B1016" s="291" t="s">
        <v>1213</v>
      </c>
    </row>
    <row r="1017" spans="1:2">
      <c r="A1017" s="292">
        <v>2130207</v>
      </c>
      <c r="B1017" s="291" t="s">
        <v>1214</v>
      </c>
    </row>
    <row r="1018" spans="1:2">
      <c r="A1018" s="292">
        <v>2130209</v>
      </c>
      <c r="B1018" s="291" t="s">
        <v>1215</v>
      </c>
    </row>
    <row r="1019" spans="1:2">
      <c r="A1019" s="292">
        <v>2130210</v>
      </c>
      <c r="B1019" s="291" t="s">
        <v>1216</v>
      </c>
    </row>
    <row r="1020" spans="1:2">
      <c r="A1020" s="292">
        <v>2130211</v>
      </c>
      <c r="B1020" s="291" t="s">
        <v>1217</v>
      </c>
    </row>
    <row r="1021" spans="1:2">
      <c r="A1021" s="292">
        <v>2130212</v>
      </c>
      <c r="B1021" s="291" t="s">
        <v>1218</v>
      </c>
    </row>
    <row r="1022" spans="1:2">
      <c r="A1022" s="292">
        <v>2130213</v>
      </c>
      <c r="B1022" s="291" t="s">
        <v>1219</v>
      </c>
    </row>
    <row r="1023" spans="1:2">
      <c r="A1023" s="292">
        <v>2130217</v>
      </c>
      <c r="B1023" s="291" t="s">
        <v>1220</v>
      </c>
    </row>
    <row r="1024" spans="1:2">
      <c r="A1024" s="292">
        <v>2130220</v>
      </c>
      <c r="B1024" s="291" t="s">
        <v>606</v>
      </c>
    </row>
    <row r="1025" spans="1:2">
      <c r="A1025" s="292">
        <v>2130221</v>
      </c>
      <c r="B1025" s="291" t="s">
        <v>1221</v>
      </c>
    </row>
    <row r="1026" spans="1:2">
      <c r="A1026" s="292">
        <v>2130223</v>
      </c>
      <c r="B1026" s="291" t="s">
        <v>1222</v>
      </c>
    </row>
    <row r="1027" spans="1:2">
      <c r="A1027" s="292">
        <v>2130226</v>
      </c>
      <c r="B1027" s="291" t="s">
        <v>1223</v>
      </c>
    </row>
    <row r="1028" spans="1:2">
      <c r="A1028" s="292">
        <v>2130227</v>
      </c>
      <c r="B1028" s="291" t="s">
        <v>1224</v>
      </c>
    </row>
    <row r="1029" spans="1:2">
      <c r="A1029" s="292">
        <v>2130232</v>
      </c>
      <c r="B1029" s="291" t="s">
        <v>1225</v>
      </c>
    </row>
    <row r="1030" spans="1:2">
      <c r="A1030" s="292">
        <v>2130234</v>
      </c>
      <c r="B1030" s="291" t="s">
        <v>1226</v>
      </c>
    </row>
    <row r="1031" spans="1:2">
      <c r="A1031" s="292">
        <v>2130235</v>
      </c>
      <c r="B1031" s="291" t="s">
        <v>1227</v>
      </c>
    </row>
    <row r="1032" spans="1:2">
      <c r="A1032" s="292">
        <v>2130236</v>
      </c>
      <c r="B1032" s="291" t="s">
        <v>1228</v>
      </c>
    </row>
    <row r="1033" spans="1:2">
      <c r="A1033" s="292">
        <v>2130237</v>
      </c>
      <c r="B1033" s="291" t="s">
        <v>1195</v>
      </c>
    </row>
    <row r="1034" spans="1:2">
      <c r="A1034" s="292">
        <v>2130299</v>
      </c>
      <c r="B1034" s="291" t="s">
        <v>1229</v>
      </c>
    </row>
    <row r="1035" spans="1:2">
      <c r="A1035" s="292">
        <v>21303</v>
      </c>
      <c r="B1035" s="291" t="s">
        <v>1230</v>
      </c>
    </row>
    <row r="1036" spans="1:2">
      <c r="A1036" s="292">
        <v>2130301</v>
      </c>
      <c r="B1036" s="291" t="s">
        <v>467</v>
      </c>
    </row>
    <row r="1037" spans="1:2">
      <c r="A1037" s="292">
        <v>2130302</v>
      </c>
      <c r="B1037" s="291" t="s">
        <v>468</v>
      </c>
    </row>
    <row r="1038" spans="1:2">
      <c r="A1038" s="292">
        <v>2130303</v>
      </c>
      <c r="B1038" s="291" t="s">
        <v>469</v>
      </c>
    </row>
    <row r="1039" spans="1:2">
      <c r="A1039" s="292">
        <v>2130304</v>
      </c>
      <c r="B1039" s="291" t="s">
        <v>1231</v>
      </c>
    </row>
    <row r="1040" spans="1:2">
      <c r="A1040" s="292">
        <v>2130305</v>
      </c>
      <c r="B1040" s="291" t="s">
        <v>1232</v>
      </c>
    </row>
    <row r="1041" spans="1:2">
      <c r="A1041" s="292">
        <v>2130306</v>
      </c>
      <c r="B1041" s="291" t="s">
        <v>1233</v>
      </c>
    </row>
    <row r="1042" spans="1:2">
      <c r="A1042" s="292">
        <v>2130307</v>
      </c>
      <c r="B1042" s="291" t="s">
        <v>1234</v>
      </c>
    </row>
    <row r="1043" spans="1:2">
      <c r="A1043" s="292">
        <v>2130308</v>
      </c>
      <c r="B1043" s="291" t="s">
        <v>1235</v>
      </c>
    </row>
    <row r="1044" spans="1:2">
      <c r="A1044" s="292">
        <v>2130309</v>
      </c>
      <c r="B1044" s="291" t="s">
        <v>1236</v>
      </c>
    </row>
    <row r="1045" spans="1:2">
      <c r="A1045" s="292">
        <v>2130310</v>
      </c>
      <c r="B1045" s="291" t="s">
        <v>1237</v>
      </c>
    </row>
    <row r="1046" spans="1:2">
      <c r="A1046" s="292">
        <v>2130311</v>
      </c>
      <c r="B1046" s="291" t="s">
        <v>1238</v>
      </c>
    </row>
    <row r="1047" spans="1:2">
      <c r="A1047" s="292">
        <v>2130312</v>
      </c>
      <c r="B1047" s="291" t="s">
        <v>1239</v>
      </c>
    </row>
    <row r="1048" spans="1:2">
      <c r="A1048" s="292">
        <v>2130313</v>
      </c>
      <c r="B1048" s="291" t="s">
        <v>1240</v>
      </c>
    </row>
    <row r="1049" spans="1:2">
      <c r="A1049" s="292">
        <v>2130314</v>
      </c>
      <c r="B1049" s="291" t="s">
        <v>1241</v>
      </c>
    </row>
    <row r="1050" spans="1:2">
      <c r="A1050" s="292">
        <v>2130315</v>
      </c>
      <c r="B1050" s="291" t="s">
        <v>1242</v>
      </c>
    </row>
    <row r="1051" spans="1:2">
      <c r="A1051" s="292">
        <v>2130316</v>
      </c>
      <c r="B1051" s="291" t="s">
        <v>1243</v>
      </c>
    </row>
    <row r="1052" spans="1:2">
      <c r="A1052" s="292">
        <v>2130317</v>
      </c>
      <c r="B1052" s="291" t="s">
        <v>1244</v>
      </c>
    </row>
    <row r="1053" spans="1:2">
      <c r="A1053" s="292">
        <v>2130318</v>
      </c>
      <c r="B1053" s="291" t="s">
        <v>1245</v>
      </c>
    </row>
    <row r="1054" spans="1:2">
      <c r="A1054" s="292">
        <v>2130319</v>
      </c>
      <c r="B1054" s="291" t="s">
        <v>1246</v>
      </c>
    </row>
    <row r="1055" spans="1:2">
      <c r="A1055" s="292">
        <v>2130321</v>
      </c>
      <c r="B1055" s="291" t="s">
        <v>1247</v>
      </c>
    </row>
    <row r="1056" spans="1:2">
      <c r="A1056" s="292">
        <v>2130322</v>
      </c>
      <c r="B1056" s="291" t="s">
        <v>1248</v>
      </c>
    </row>
    <row r="1057" spans="1:2">
      <c r="A1057" s="292">
        <v>2130333</v>
      </c>
      <c r="B1057" s="291" t="s">
        <v>1222</v>
      </c>
    </row>
    <row r="1058" spans="1:2">
      <c r="A1058" s="292">
        <v>2130334</v>
      </c>
      <c r="B1058" s="291" t="s">
        <v>1249</v>
      </c>
    </row>
    <row r="1059" spans="1:2">
      <c r="A1059" s="292">
        <v>2130335</v>
      </c>
      <c r="B1059" s="291" t="s">
        <v>1250</v>
      </c>
    </row>
    <row r="1060" spans="1:2">
      <c r="A1060" s="292">
        <v>2130336</v>
      </c>
      <c r="B1060" s="291" t="s">
        <v>1251</v>
      </c>
    </row>
    <row r="1061" spans="1:2">
      <c r="A1061" s="292">
        <v>2130337</v>
      </c>
      <c r="B1061" s="291" t="s">
        <v>1252</v>
      </c>
    </row>
    <row r="1062" spans="1:2">
      <c r="A1062" s="292">
        <v>2130399</v>
      </c>
      <c r="B1062" s="291" t="s">
        <v>1253</v>
      </c>
    </row>
    <row r="1063" spans="1:2">
      <c r="A1063" s="292">
        <v>21305</v>
      </c>
      <c r="B1063" s="291" t="s">
        <v>1254</v>
      </c>
    </row>
    <row r="1064" spans="1:2">
      <c r="A1064" s="292">
        <v>2130501</v>
      </c>
      <c r="B1064" s="291" t="s">
        <v>467</v>
      </c>
    </row>
    <row r="1065" spans="1:2">
      <c r="A1065" s="292">
        <v>2130502</v>
      </c>
      <c r="B1065" s="291" t="s">
        <v>468</v>
      </c>
    </row>
    <row r="1066" spans="1:2">
      <c r="A1066" s="292">
        <v>2130503</v>
      </c>
      <c r="B1066" s="291" t="s">
        <v>469</v>
      </c>
    </row>
    <row r="1067" spans="1:2">
      <c r="A1067" s="292">
        <v>2130504</v>
      </c>
      <c r="B1067" s="291" t="s">
        <v>1255</v>
      </c>
    </row>
    <row r="1068" spans="1:2">
      <c r="A1068" s="292">
        <v>2130505</v>
      </c>
      <c r="B1068" s="291" t="s">
        <v>1256</v>
      </c>
    </row>
    <row r="1069" spans="1:2">
      <c r="A1069" s="292">
        <v>2130506</v>
      </c>
      <c r="B1069" s="291" t="s">
        <v>1257</v>
      </c>
    </row>
    <row r="1070" spans="1:2">
      <c r="A1070" s="292">
        <v>2130507</v>
      </c>
      <c r="B1070" s="291" t="s">
        <v>1258</v>
      </c>
    </row>
    <row r="1071" spans="1:2">
      <c r="A1071" s="292">
        <v>2130508</v>
      </c>
      <c r="B1071" s="291" t="s">
        <v>1259</v>
      </c>
    </row>
    <row r="1072" spans="1:2">
      <c r="A1072" s="292">
        <v>2130550</v>
      </c>
      <c r="B1072" s="291" t="s">
        <v>1260</v>
      </c>
    </row>
    <row r="1073" spans="1:2">
      <c r="A1073" s="292">
        <v>2130599</v>
      </c>
      <c r="B1073" s="291" t="s">
        <v>1261</v>
      </c>
    </row>
    <row r="1074" spans="1:2">
      <c r="A1074" s="292">
        <v>21307</v>
      </c>
      <c r="B1074" s="291" t="s">
        <v>1262</v>
      </c>
    </row>
    <row r="1075" spans="1:2">
      <c r="A1075" s="292">
        <v>2130701</v>
      </c>
      <c r="B1075" s="291" t="s">
        <v>1263</v>
      </c>
    </row>
    <row r="1076" spans="1:2">
      <c r="A1076" s="292">
        <v>2130704</v>
      </c>
      <c r="B1076" s="291" t="s">
        <v>1264</v>
      </c>
    </row>
    <row r="1077" spans="1:2">
      <c r="A1077" s="292">
        <v>2130705</v>
      </c>
      <c r="B1077" s="291" t="s">
        <v>1265</v>
      </c>
    </row>
    <row r="1078" spans="1:2">
      <c r="A1078" s="292">
        <v>2130706</v>
      </c>
      <c r="B1078" s="291" t="s">
        <v>1266</v>
      </c>
    </row>
    <row r="1079" spans="1:2">
      <c r="A1079" s="292">
        <v>2130707</v>
      </c>
      <c r="B1079" s="291" t="s">
        <v>1267</v>
      </c>
    </row>
    <row r="1080" spans="1:2">
      <c r="A1080" s="292">
        <v>2130799</v>
      </c>
      <c r="B1080" s="291" t="s">
        <v>1268</v>
      </c>
    </row>
    <row r="1081" spans="1:2">
      <c r="A1081" s="292">
        <v>21308</v>
      </c>
      <c r="B1081" s="291" t="s">
        <v>1269</v>
      </c>
    </row>
    <row r="1082" spans="1:2">
      <c r="A1082" s="292">
        <v>2130801</v>
      </c>
      <c r="B1082" s="291" t="s">
        <v>1270</v>
      </c>
    </row>
    <row r="1083" spans="1:2">
      <c r="A1083" s="292">
        <v>2130802</v>
      </c>
      <c r="B1083" s="291" t="s">
        <v>1271</v>
      </c>
    </row>
    <row r="1084" spans="1:2">
      <c r="A1084" s="292">
        <v>2130803</v>
      </c>
      <c r="B1084" s="291" t="s">
        <v>1272</v>
      </c>
    </row>
    <row r="1085" spans="1:2">
      <c r="A1085" s="292">
        <v>2130804</v>
      </c>
      <c r="B1085" s="291" t="s">
        <v>1273</v>
      </c>
    </row>
    <row r="1086" spans="1:2">
      <c r="A1086" s="292">
        <v>2130805</v>
      </c>
      <c r="B1086" s="291" t="s">
        <v>1274</v>
      </c>
    </row>
    <row r="1087" spans="1:2">
      <c r="A1087" s="292">
        <v>2130899</v>
      </c>
      <c r="B1087" s="291" t="s">
        <v>1275</v>
      </c>
    </row>
    <row r="1088" spans="1:2">
      <c r="A1088" s="292">
        <v>21309</v>
      </c>
      <c r="B1088" s="291" t="s">
        <v>1276</v>
      </c>
    </row>
    <row r="1089" spans="1:2">
      <c r="A1089" s="292">
        <v>2130901</v>
      </c>
      <c r="B1089" s="291" t="s">
        <v>1277</v>
      </c>
    </row>
    <row r="1090" spans="1:2">
      <c r="A1090" s="292">
        <v>2130999</v>
      </c>
      <c r="B1090" s="291" t="s">
        <v>1278</v>
      </c>
    </row>
    <row r="1091" spans="1:2">
      <c r="A1091" s="292">
        <v>21366</v>
      </c>
      <c r="B1091" s="291" t="s">
        <v>1279</v>
      </c>
    </row>
    <row r="1092" spans="1:2">
      <c r="A1092" s="292">
        <v>2136601</v>
      </c>
      <c r="B1092" s="291" t="s">
        <v>931</v>
      </c>
    </row>
    <row r="1093" spans="1:2">
      <c r="A1093" s="292">
        <v>2136602</v>
      </c>
      <c r="B1093" s="291" t="s">
        <v>1280</v>
      </c>
    </row>
    <row r="1094" spans="1:2">
      <c r="A1094" s="292">
        <v>2136603</v>
      </c>
      <c r="B1094" s="291" t="s">
        <v>1281</v>
      </c>
    </row>
    <row r="1095" spans="1:2">
      <c r="A1095" s="292">
        <v>2136699</v>
      </c>
      <c r="B1095" s="291" t="s">
        <v>1282</v>
      </c>
    </row>
    <row r="1096" spans="1:2">
      <c r="A1096" s="292">
        <v>21367</v>
      </c>
      <c r="B1096" s="291" t="s">
        <v>1283</v>
      </c>
    </row>
    <row r="1097" spans="1:2">
      <c r="A1097" s="292">
        <v>2136701</v>
      </c>
      <c r="B1097" s="291" t="s">
        <v>931</v>
      </c>
    </row>
    <row r="1098" spans="1:2">
      <c r="A1098" s="292">
        <v>2136702</v>
      </c>
      <c r="B1098" s="291" t="s">
        <v>1280</v>
      </c>
    </row>
    <row r="1099" spans="1:2">
      <c r="A1099" s="292">
        <v>2136703</v>
      </c>
      <c r="B1099" s="291" t="s">
        <v>1284</v>
      </c>
    </row>
    <row r="1100" spans="1:2">
      <c r="A1100" s="292">
        <v>2136799</v>
      </c>
      <c r="B1100" s="291" t="s">
        <v>1285</v>
      </c>
    </row>
    <row r="1101" spans="1:2">
      <c r="A1101" s="292">
        <v>21369</v>
      </c>
      <c r="B1101" s="291" t="s">
        <v>1286</v>
      </c>
    </row>
    <row r="1102" spans="1:2">
      <c r="A1102" s="292">
        <v>2136901</v>
      </c>
      <c r="B1102" s="291" t="s">
        <v>1251</v>
      </c>
    </row>
    <row r="1103" spans="1:2">
      <c r="A1103" s="292">
        <v>2136902</v>
      </c>
      <c r="B1103" s="291" t="s">
        <v>1287</v>
      </c>
    </row>
    <row r="1104" spans="1:2">
      <c r="A1104" s="292">
        <v>2136903</v>
      </c>
      <c r="B1104" s="291" t="s">
        <v>1288</v>
      </c>
    </row>
    <row r="1105" spans="1:2">
      <c r="A1105" s="292">
        <v>2136999</v>
      </c>
      <c r="B1105" s="291" t="s">
        <v>1289</v>
      </c>
    </row>
    <row r="1106" spans="1:2">
      <c r="A1106" s="292">
        <v>21370</v>
      </c>
      <c r="B1106" s="291" t="s">
        <v>1290</v>
      </c>
    </row>
    <row r="1107" spans="1:2">
      <c r="A1107" s="292">
        <v>2137001</v>
      </c>
      <c r="B1107" s="291" t="s">
        <v>931</v>
      </c>
    </row>
    <row r="1108" spans="1:2">
      <c r="A1108" s="292">
        <v>2137099</v>
      </c>
      <c r="B1108" s="291" t="s">
        <v>1291</v>
      </c>
    </row>
    <row r="1109" spans="1:2">
      <c r="A1109" s="292">
        <v>21371</v>
      </c>
      <c r="B1109" s="291" t="s">
        <v>1292</v>
      </c>
    </row>
    <row r="1110" spans="1:2">
      <c r="A1110" s="292">
        <v>2137101</v>
      </c>
      <c r="B1110" s="291" t="s">
        <v>1251</v>
      </c>
    </row>
    <row r="1111" spans="1:2">
      <c r="A1111" s="292">
        <v>2137102</v>
      </c>
      <c r="B1111" s="291" t="s">
        <v>1293</v>
      </c>
    </row>
    <row r="1112" spans="1:2">
      <c r="A1112" s="292">
        <v>2137103</v>
      </c>
      <c r="B1112" s="291" t="s">
        <v>1288</v>
      </c>
    </row>
    <row r="1113" spans="1:2">
      <c r="A1113" s="292">
        <v>2137199</v>
      </c>
      <c r="B1113" s="291" t="s">
        <v>1294</v>
      </c>
    </row>
    <row r="1114" spans="1:2">
      <c r="A1114" s="292">
        <v>21399</v>
      </c>
      <c r="B1114" s="291" t="s">
        <v>1295</v>
      </c>
    </row>
    <row r="1115" spans="1:2">
      <c r="A1115" s="292">
        <v>2139901</v>
      </c>
      <c r="B1115" s="291" t="s">
        <v>1296</v>
      </c>
    </row>
    <row r="1116" spans="1:2">
      <c r="A1116" s="292">
        <v>2139999</v>
      </c>
      <c r="B1116" s="291" t="s">
        <v>1295</v>
      </c>
    </row>
    <row r="1117" spans="1:2">
      <c r="A1117" s="292">
        <v>214</v>
      </c>
      <c r="B1117" s="291" t="s">
        <v>1297</v>
      </c>
    </row>
    <row r="1118" spans="1:2">
      <c r="A1118" s="292">
        <v>21401</v>
      </c>
      <c r="B1118" s="291" t="s">
        <v>1298</v>
      </c>
    </row>
    <row r="1119" spans="1:2">
      <c r="A1119" s="292">
        <v>2140101</v>
      </c>
      <c r="B1119" s="291" t="s">
        <v>467</v>
      </c>
    </row>
    <row r="1120" spans="1:2">
      <c r="A1120" s="292">
        <v>2140102</v>
      </c>
      <c r="B1120" s="291" t="s">
        <v>468</v>
      </c>
    </row>
    <row r="1121" spans="1:2">
      <c r="A1121" s="292">
        <v>2140103</v>
      </c>
      <c r="B1121" s="291" t="s">
        <v>469</v>
      </c>
    </row>
    <row r="1122" spans="1:2">
      <c r="A1122" s="292">
        <v>2140104</v>
      </c>
      <c r="B1122" s="291" t="s">
        <v>1299</v>
      </c>
    </row>
    <row r="1123" spans="1:2">
      <c r="A1123" s="292">
        <v>2140106</v>
      </c>
      <c r="B1123" s="291" t="s">
        <v>1300</v>
      </c>
    </row>
    <row r="1124" spans="1:2">
      <c r="A1124" s="292">
        <v>2140109</v>
      </c>
      <c r="B1124" s="291" t="s">
        <v>1301</v>
      </c>
    </row>
    <row r="1125" spans="1:2">
      <c r="A1125" s="292">
        <v>2140110</v>
      </c>
      <c r="B1125" s="291" t="s">
        <v>1302</v>
      </c>
    </row>
    <row r="1126" spans="1:2">
      <c r="A1126" s="292">
        <v>2140111</v>
      </c>
      <c r="B1126" s="291" t="s">
        <v>1303</v>
      </c>
    </row>
    <row r="1127" spans="1:2">
      <c r="A1127" s="292">
        <v>2140112</v>
      </c>
      <c r="B1127" s="291" t="s">
        <v>1304</v>
      </c>
    </row>
    <row r="1128" spans="1:2">
      <c r="A1128" s="292">
        <v>2140114</v>
      </c>
      <c r="B1128" s="291" t="s">
        <v>1305</v>
      </c>
    </row>
    <row r="1129" spans="1:2">
      <c r="A1129" s="292">
        <v>2140122</v>
      </c>
      <c r="B1129" s="291" t="s">
        <v>1306</v>
      </c>
    </row>
    <row r="1130" spans="1:2">
      <c r="A1130" s="292">
        <v>2140123</v>
      </c>
      <c r="B1130" s="291" t="s">
        <v>1307</v>
      </c>
    </row>
    <row r="1131" spans="1:2">
      <c r="A1131" s="292">
        <v>2140127</v>
      </c>
      <c r="B1131" s="291" t="s">
        <v>1308</v>
      </c>
    </row>
    <row r="1132" spans="1:2">
      <c r="A1132" s="292">
        <v>2140128</v>
      </c>
      <c r="B1132" s="291" t="s">
        <v>1309</v>
      </c>
    </row>
    <row r="1133" spans="1:2">
      <c r="A1133" s="292">
        <v>2140129</v>
      </c>
      <c r="B1133" s="291" t="s">
        <v>1310</v>
      </c>
    </row>
    <row r="1134" spans="1:2">
      <c r="A1134" s="292">
        <v>2140130</v>
      </c>
      <c r="B1134" s="291" t="s">
        <v>1311</v>
      </c>
    </row>
    <row r="1135" spans="1:2">
      <c r="A1135" s="292">
        <v>2140131</v>
      </c>
      <c r="B1135" s="291" t="s">
        <v>1312</v>
      </c>
    </row>
    <row r="1136" spans="1:2">
      <c r="A1136" s="292">
        <v>2140133</v>
      </c>
      <c r="B1136" s="291" t="s">
        <v>1313</v>
      </c>
    </row>
    <row r="1137" spans="1:2">
      <c r="A1137" s="292">
        <v>2140136</v>
      </c>
      <c r="B1137" s="291" t="s">
        <v>1314</v>
      </c>
    </row>
    <row r="1138" spans="1:2">
      <c r="A1138" s="292">
        <v>2140138</v>
      </c>
      <c r="B1138" s="291" t="s">
        <v>1315</v>
      </c>
    </row>
    <row r="1139" spans="1:2">
      <c r="A1139" s="292">
        <v>2140139</v>
      </c>
      <c r="B1139" s="291" t="s">
        <v>1316</v>
      </c>
    </row>
    <row r="1140" spans="1:2">
      <c r="A1140" s="292">
        <v>2140199</v>
      </c>
      <c r="B1140" s="291" t="s">
        <v>1317</v>
      </c>
    </row>
    <row r="1141" spans="1:2">
      <c r="A1141" s="292">
        <v>21402</v>
      </c>
      <c r="B1141" s="291" t="s">
        <v>1318</v>
      </c>
    </row>
    <row r="1142" spans="1:2">
      <c r="A1142" s="292">
        <v>2140201</v>
      </c>
      <c r="B1142" s="291" t="s">
        <v>467</v>
      </c>
    </row>
    <row r="1143" spans="1:2">
      <c r="A1143" s="292">
        <v>2140202</v>
      </c>
      <c r="B1143" s="291" t="s">
        <v>468</v>
      </c>
    </row>
    <row r="1144" spans="1:2">
      <c r="A1144" s="292">
        <v>2140203</v>
      </c>
      <c r="B1144" s="291" t="s">
        <v>469</v>
      </c>
    </row>
    <row r="1145" spans="1:2">
      <c r="A1145" s="292">
        <v>2140204</v>
      </c>
      <c r="B1145" s="291" t="s">
        <v>1319</v>
      </c>
    </row>
    <row r="1146" spans="1:2">
      <c r="A1146" s="292">
        <v>2140205</v>
      </c>
      <c r="B1146" s="291" t="s">
        <v>1320</v>
      </c>
    </row>
    <row r="1147" spans="1:2">
      <c r="A1147" s="292">
        <v>2140206</v>
      </c>
      <c r="B1147" s="291" t="s">
        <v>1321</v>
      </c>
    </row>
    <row r="1148" spans="1:2">
      <c r="A1148" s="292">
        <v>2140207</v>
      </c>
      <c r="B1148" s="291" t="s">
        <v>1322</v>
      </c>
    </row>
    <row r="1149" spans="1:2">
      <c r="A1149" s="292">
        <v>2140208</v>
      </c>
      <c r="B1149" s="291" t="s">
        <v>1323</v>
      </c>
    </row>
    <row r="1150" spans="1:2">
      <c r="A1150" s="292">
        <v>2140299</v>
      </c>
      <c r="B1150" s="291" t="s">
        <v>1324</v>
      </c>
    </row>
    <row r="1151" spans="1:2">
      <c r="A1151" s="292">
        <v>21403</v>
      </c>
      <c r="B1151" s="291" t="s">
        <v>1325</v>
      </c>
    </row>
    <row r="1152" spans="1:2">
      <c r="A1152" s="292">
        <v>2140301</v>
      </c>
      <c r="B1152" s="291" t="s">
        <v>467</v>
      </c>
    </row>
    <row r="1153" spans="1:2">
      <c r="A1153" s="292">
        <v>2140302</v>
      </c>
      <c r="B1153" s="291" t="s">
        <v>468</v>
      </c>
    </row>
    <row r="1154" spans="1:2">
      <c r="A1154" s="292">
        <v>2140303</v>
      </c>
      <c r="B1154" s="291" t="s">
        <v>469</v>
      </c>
    </row>
    <row r="1155" spans="1:2">
      <c r="A1155" s="292">
        <v>2140304</v>
      </c>
      <c r="B1155" s="291" t="s">
        <v>1326</v>
      </c>
    </row>
    <row r="1156" spans="1:2">
      <c r="A1156" s="292">
        <v>2140305</v>
      </c>
      <c r="B1156" s="291" t="s">
        <v>1327</v>
      </c>
    </row>
    <row r="1157" spans="1:2">
      <c r="A1157" s="292">
        <v>2140306</v>
      </c>
      <c r="B1157" s="291" t="s">
        <v>1328</v>
      </c>
    </row>
    <row r="1158" spans="1:2">
      <c r="A1158" s="292">
        <v>2140307</v>
      </c>
      <c r="B1158" s="291" t="s">
        <v>1329</v>
      </c>
    </row>
    <row r="1159" spans="1:2">
      <c r="A1159" s="292">
        <v>2140308</v>
      </c>
      <c r="B1159" s="291" t="s">
        <v>1330</v>
      </c>
    </row>
    <row r="1160" spans="1:2">
      <c r="A1160" s="292">
        <v>2140399</v>
      </c>
      <c r="B1160" s="291" t="s">
        <v>1331</v>
      </c>
    </row>
    <row r="1161" spans="1:2">
      <c r="A1161" s="292">
        <v>21404</v>
      </c>
      <c r="B1161" s="291" t="s">
        <v>1332</v>
      </c>
    </row>
    <row r="1162" spans="1:2">
      <c r="A1162" s="292">
        <v>2140401</v>
      </c>
      <c r="B1162" s="291" t="s">
        <v>1333</v>
      </c>
    </row>
    <row r="1163" spans="1:2">
      <c r="A1163" s="292">
        <v>2140402</v>
      </c>
      <c r="B1163" s="291" t="s">
        <v>1334</v>
      </c>
    </row>
    <row r="1164" spans="1:2">
      <c r="A1164" s="292">
        <v>2140403</v>
      </c>
      <c r="B1164" s="291" t="s">
        <v>1335</v>
      </c>
    </row>
    <row r="1165" spans="1:2">
      <c r="A1165" s="292">
        <v>2140499</v>
      </c>
      <c r="B1165" s="291" t="s">
        <v>1336</v>
      </c>
    </row>
    <row r="1166" spans="1:2">
      <c r="A1166" s="292">
        <v>21405</v>
      </c>
      <c r="B1166" s="291" t="s">
        <v>1337</v>
      </c>
    </row>
    <row r="1167" spans="1:2">
      <c r="A1167" s="292">
        <v>2140501</v>
      </c>
      <c r="B1167" s="291" t="s">
        <v>467</v>
      </c>
    </row>
    <row r="1168" spans="1:2">
      <c r="A1168" s="292">
        <v>2140502</v>
      </c>
      <c r="B1168" s="291" t="s">
        <v>468</v>
      </c>
    </row>
    <row r="1169" spans="1:2">
      <c r="A1169" s="292">
        <v>2140503</v>
      </c>
      <c r="B1169" s="291" t="s">
        <v>469</v>
      </c>
    </row>
    <row r="1170" spans="1:2">
      <c r="A1170" s="292">
        <v>2140504</v>
      </c>
      <c r="B1170" s="291" t="s">
        <v>1323</v>
      </c>
    </row>
    <row r="1171" spans="1:2">
      <c r="A1171" s="292">
        <v>2140505</v>
      </c>
      <c r="B1171" s="291" t="s">
        <v>1338</v>
      </c>
    </row>
    <row r="1172" spans="1:2">
      <c r="A1172" s="292">
        <v>2140599</v>
      </c>
      <c r="B1172" s="291" t="s">
        <v>1339</v>
      </c>
    </row>
    <row r="1173" spans="1:2">
      <c r="A1173" s="292">
        <v>21406</v>
      </c>
      <c r="B1173" s="291" t="s">
        <v>1340</v>
      </c>
    </row>
    <row r="1174" spans="1:2">
      <c r="A1174" s="292">
        <v>2140601</v>
      </c>
      <c r="B1174" s="291" t="s">
        <v>1341</v>
      </c>
    </row>
    <row r="1175" spans="1:2">
      <c r="A1175" s="292">
        <v>2140602</v>
      </c>
      <c r="B1175" s="291" t="s">
        <v>1342</v>
      </c>
    </row>
    <row r="1176" spans="1:2">
      <c r="A1176" s="292">
        <v>2140603</v>
      </c>
      <c r="B1176" s="291" t="s">
        <v>1343</v>
      </c>
    </row>
    <row r="1177" spans="1:2">
      <c r="A1177" s="292">
        <v>2140699</v>
      </c>
      <c r="B1177" s="291" t="s">
        <v>1344</v>
      </c>
    </row>
    <row r="1178" spans="1:2">
      <c r="A1178" s="292">
        <v>21460</v>
      </c>
      <c r="B1178" s="291" t="s">
        <v>1345</v>
      </c>
    </row>
    <row r="1179" spans="1:2">
      <c r="A1179" s="292">
        <v>2146001</v>
      </c>
      <c r="B1179" s="291" t="s">
        <v>1299</v>
      </c>
    </row>
    <row r="1180" spans="1:2">
      <c r="A1180" s="292">
        <v>2146002</v>
      </c>
      <c r="B1180" s="291" t="s">
        <v>1300</v>
      </c>
    </row>
    <row r="1181" spans="1:2">
      <c r="A1181" s="292">
        <v>2146003</v>
      </c>
      <c r="B1181" s="291" t="s">
        <v>1346</v>
      </c>
    </row>
    <row r="1182" spans="1:2">
      <c r="A1182" s="292">
        <v>2146099</v>
      </c>
      <c r="B1182" s="291" t="s">
        <v>1347</v>
      </c>
    </row>
    <row r="1183" spans="1:2">
      <c r="A1183" s="292">
        <v>21462</v>
      </c>
      <c r="B1183" s="291" t="s">
        <v>1348</v>
      </c>
    </row>
    <row r="1184" spans="1:2">
      <c r="A1184" s="292">
        <v>2146201</v>
      </c>
      <c r="B1184" s="291" t="s">
        <v>1346</v>
      </c>
    </row>
    <row r="1185" spans="1:2">
      <c r="A1185" s="292">
        <v>2146202</v>
      </c>
      <c r="B1185" s="291" t="s">
        <v>1349</v>
      </c>
    </row>
    <row r="1186" spans="1:2">
      <c r="A1186" s="292">
        <v>2146203</v>
      </c>
      <c r="B1186" s="291" t="s">
        <v>1350</v>
      </c>
    </row>
    <row r="1187" spans="1:2">
      <c r="A1187" s="292">
        <v>2146299</v>
      </c>
      <c r="B1187" s="291" t="s">
        <v>1351</v>
      </c>
    </row>
    <row r="1188" spans="1:2">
      <c r="A1188" s="292">
        <v>21463</v>
      </c>
      <c r="B1188" s="291" t="s">
        <v>1352</v>
      </c>
    </row>
    <row r="1189" spans="1:2">
      <c r="A1189" s="292">
        <v>2146301</v>
      </c>
      <c r="B1189" s="291" t="s">
        <v>1306</v>
      </c>
    </row>
    <row r="1190" spans="1:2">
      <c r="A1190" s="292">
        <v>2146302</v>
      </c>
      <c r="B1190" s="291" t="s">
        <v>1353</v>
      </c>
    </row>
    <row r="1191" spans="1:2">
      <c r="A1191" s="292">
        <v>2146303</v>
      </c>
      <c r="B1191" s="291" t="s">
        <v>1354</v>
      </c>
    </row>
    <row r="1192" spans="1:2">
      <c r="A1192" s="292">
        <v>2146399</v>
      </c>
      <c r="B1192" s="291" t="s">
        <v>1355</v>
      </c>
    </row>
    <row r="1193" spans="1:2">
      <c r="A1193" s="292">
        <v>21464</v>
      </c>
      <c r="B1193" s="291" t="s">
        <v>1356</v>
      </c>
    </row>
    <row r="1194" spans="1:2">
      <c r="A1194" s="292">
        <v>2146401</v>
      </c>
      <c r="B1194" s="291" t="s">
        <v>1357</v>
      </c>
    </row>
    <row r="1195" spans="1:2">
      <c r="A1195" s="292">
        <v>2146402</v>
      </c>
      <c r="B1195" s="291" t="s">
        <v>1358</v>
      </c>
    </row>
    <row r="1196" spans="1:2">
      <c r="A1196" s="292">
        <v>2146403</v>
      </c>
      <c r="B1196" s="291" t="s">
        <v>1359</v>
      </c>
    </row>
    <row r="1197" spans="1:2">
      <c r="A1197" s="292">
        <v>2146404</v>
      </c>
      <c r="B1197" s="291" t="s">
        <v>1360</v>
      </c>
    </row>
    <row r="1198" spans="1:2">
      <c r="A1198" s="292">
        <v>2146405</v>
      </c>
      <c r="B1198" s="291" t="s">
        <v>1361</v>
      </c>
    </row>
    <row r="1199" spans="1:2">
      <c r="A1199" s="292">
        <v>2146406</v>
      </c>
      <c r="B1199" s="291" t="s">
        <v>1362</v>
      </c>
    </row>
    <row r="1200" spans="1:2">
      <c r="A1200" s="292">
        <v>2146407</v>
      </c>
      <c r="B1200" s="291" t="s">
        <v>1363</v>
      </c>
    </row>
    <row r="1201" spans="1:2">
      <c r="A1201" s="292">
        <v>2146499</v>
      </c>
      <c r="B1201" s="291" t="s">
        <v>1364</v>
      </c>
    </row>
    <row r="1202" spans="1:2">
      <c r="A1202" s="292">
        <v>21468</v>
      </c>
      <c r="B1202" s="291" t="s">
        <v>1365</v>
      </c>
    </row>
    <row r="1203" spans="1:2">
      <c r="A1203" s="292">
        <v>2146801</v>
      </c>
      <c r="B1203" s="291" t="s">
        <v>1366</v>
      </c>
    </row>
    <row r="1204" spans="1:2">
      <c r="A1204" s="292">
        <v>2146802</v>
      </c>
      <c r="B1204" s="291" t="s">
        <v>1367</v>
      </c>
    </row>
    <row r="1205" spans="1:2">
      <c r="A1205" s="292">
        <v>2146803</v>
      </c>
      <c r="B1205" s="291" t="s">
        <v>1368</v>
      </c>
    </row>
    <row r="1206" spans="1:2">
      <c r="A1206" s="292">
        <v>2146804</v>
      </c>
      <c r="B1206" s="291" t="s">
        <v>1369</v>
      </c>
    </row>
    <row r="1207" spans="1:2">
      <c r="A1207" s="292">
        <v>2146805</v>
      </c>
      <c r="B1207" s="291" t="s">
        <v>1370</v>
      </c>
    </row>
    <row r="1208" spans="1:2">
      <c r="A1208" s="292">
        <v>2146899</v>
      </c>
      <c r="B1208" s="291" t="s">
        <v>1371</v>
      </c>
    </row>
    <row r="1209" spans="1:2">
      <c r="A1209" s="292">
        <v>21469</v>
      </c>
      <c r="B1209" s="291" t="s">
        <v>1372</v>
      </c>
    </row>
    <row r="1210" spans="1:2">
      <c r="A1210" s="292">
        <v>2146901</v>
      </c>
      <c r="B1210" s="291" t="s">
        <v>1373</v>
      </c>
    </row>
    <row r="1211" spans="1:2">
      <c r="A1211" s="292">
        <v>2146902</v>
      </c>
      <c r="B1211" s="291" t="s">
        <v>1327</v>
      </c>
    </row>
    <row r="1212" spans="1:2">
      <c r="A1212" s="292">
        <v>2146903</v>
      </c>
      <c r="B1212" s="291" t="s">
        <v>1374</v>
      </c>
    </row>
    <row r="1213" spans="1:2">
      <c r="A1213" s="292">
        <v>2146904</v>
      </c>
      <c r="B1213" s="291" t="s">
        <v>1375</v>
      </c>
    </row>
    <row r="1214" spans="1:2">
      <c r="A1214" s="292">
        <v>2146906</v>
      </c>
      <c r="B1214" s="291" t="s">
        <v>1376</v>
      </c>
    </row>
    <row r="1215" spans="1:2">
      <c r="A1215" s="292">
        <v>2146907</v>
      </c>
      <c r="B1215" s="291" t="s">
        <v>1377</v>
      </c>
    </row>
    <row r="1216" spans="1:2">
      <c r="A1216" s="292">
        <v>2146908</v>
      </c>
      <c r="B1216" s="291" t="s">
        <v>1378</v>
      </c>
    </row>
    <row r="1217" spans="1:2">
      <c r="A1217" s="292">
        <v>2146999</v>
      </c>
      <c r="B1217" s="291" t="s">
        <v>1379</v>
      </c>
    </row>
    <row r="1218" spans="1:2">
      <c r="A1218" s="292">
        <v>21470</v>
      </c>
      <c r="B1218" s="291" t="s">
        <v>1380</v>
      </c>
    </row>
    <row r="1219" spans="1:2">
      <c r="A1219" s="292">
        <v>2147001</v>
      </c>
      <c r="B1219" s="291" t="s">
        <v>1299</v>
      </c>
    </row>
    <row r="1220" spans="1:2">
      <c r="A1220" s="292">
        <v>2147099</v>
      </c>
      <c r="B1220" s="291" t="s">
        <v>1381</v>
      </c>
    </row>
    <row r="1221" spans="1:2">
      <c r="A1221" s="292">
        <v>21471</v>
      </c>
      <c r="B1221" s="291" t="s">
        <v>1382</v>
      </c>
    </row>
    <row r="1222" spans="1:2">
      <c r="A1222" s="292">
        <v>2147101</v>
      </c>
      <c r="B1222" s="291" t="s">
        <v>1299</v>
      </c>
    </row>
    <row r="1223" spans="1:2">
      <c r="A1223" s="292">
        <v>2147199</v>
      </c>
      <c r="B1223" s="291" t="s">
        <v>1383</v>
      </c>
    </row>
    <row r="1224" spans="1:2">
      <c r="A1224" s="292">
        <v>21472</v>
      </c>
      <c r="B1224" s="291" t="s">
        <v>1384</v>
      </c>
    </row>
    <row r="1225" spans="1:2">
      <c r="A1225" s="292">
        <v>21473</v>
      </c>
      <c r="B1225" s="291" t="s">
        <v>1385</v>
      </c>
    </row>
    <row r="1226" spans="1:2">
      <c r="A1226" s="292">
        <v>2147301</v>
      </c>
      <c r="B1226" s="291" t="s">
        <v>1306</v>
      </c>
    </row>
    <row r="1227" spans="1:2">
      <c r="A1227" s="292">
        <v>2147303</v>
      </c>
      <c r="B1227" s="291" t="s">
        <v>1354</v>
      </c>
    </row>
    <row r="1228" spans="1:2">
      <c r="A1228" s="292">
        <v>2147399</v>
      </c>
      <c r="B1228" s="291" t="s">
        <v>1386</v>
      </c>
    </row>
    <row r="1229" spans="1:2">
      <c r="A1229" s="292">
        <v>21499</v>
      </c>
      <c r="B1229" s="291" t="s">
        <v>1387</v>
      </c>
    </row>
    <row r="1230" spans="1:2">
      <c r="A1230" s="292">
        <v>2149901</v>
      </c>
      <c r="B1230" s="291" t="s">
        <v>1388</v>
      </c>
    </row>
    <row r="1231" spans="1:2">
      <c r="A1231" s="292">
        <v>2149999</v>
      </c>
      <c r="B1231" s="291" t="s">
        <v>1387</v>
      </c>
    </row>
    <row r="1232" spans="1:2">
      <c r="A1232" s="292">
        <v>215</v>
      </c>
      <c r="B1232" s="291" t="s">
        <v>461</v>
      </c>
    </row>
    <row r="1233" spans="1:2">
      <c r="A1233" s="292">
        <v>21501</v>
      </c>
      <c r="B1233" s="291" t="s">
        <v>1389</v>
      </c>
    </row>
    <row r="1234" spans="1:2">
      <c r="A1234" s="292">
        <v>2150101</v>
      </c>
      <c r="B1234" s="291" t="s">
        <v>467</v>
      </c>
    </row>
    <row r="1235" spans="1:2">
      <c r="A1235" s="292">
        <v>2150102</v>
      </c>
      <c r="B1235" s="291" t="s">
        <v>468</v>
      </c>
    </row>
    <row r="1236" spans="1:2">
      <c r="A1236" s="292">
        <v>2150103</v>
      </c>
      <c r="B1236" s="291" t="s">
        <v>469</v>
      </c>
    </row>
    <row r="1237" spans="1:2">
      <c r="A1237" s="292">
        <v>2150104</v>
      </c>
      <c r="B1237" s="291" t="s">
        <v>1390</v>
      </c>
    </row>
    <row r="1238" spans="1:2">
      <c r="A1238" s="292">
        <v>2150105</v>
      </c>
      <c r="B1238" s="291" t="s">
        <v>1391</v>
      </c>
    </row>
    <row r="1239" spans="1:2">
      <c r="A1239" s="292">
        <v>2150106</v>
      </c>
      <c r="B1239" s="291" t="s">
        <v>1392</v>
      </c>
    </row>
    <row r="1240" spans="1:2">
      <c r="A1240" s="292">
        <v>2150107</v>
      </c>
      <c r="B1240" s="291" t="s">
        <v>1393</v>
      </c>
    </row>
    <row r="1241" spans="1:2">
      <c r="A1241" s="292">
        <v>2150108</v>
      </c>
      <c r="B1241" s="291" t="s">
        <v>1394</v>
      </c>
    </row>
    <row r="1242" spans="1:2">
      <c r="A1242" s="292">
        <v>2150199</v>
      </c>
      <c r="B1242" s="291" t="s">
        <v>1395</v>
      </c>
    </row>
    <row r="1243" spans="1:2">
      <c r="A1243" s="292">
        <v>21502</v>
      </c>
      <c r="B1243" s="291" t="s">
        <v>1396</v>
      </c>
    </row>
    <row r="1244" spans="1:2">
      <c r="A1244" s="292">
        <v>2150201</v>
      </c>
      <c r="B1244" s="291" t="s">
        <v>467</v>
      </c>
    </row>
    <row r="1245" spans="1:2">
      <c r="A1245" s="292">
        <v>2150202</v>
      </c>
      <c r="B1245" s="291" t="s">
        <v>468</v>
      </c>
    </row>
    <row r="1246" spans="1:2">
      <c r="A1246" s="292">
        <v>2150203</v>
      </c>
      <c r="B1246" s="291" t="s">
        <v>469</v>
      </c>
    </row>
    <row r="1247" spans="1:2">
      <c r="A1247" s="292">
        <v>2150204</v>
      </c>
      <c r="B1247" s="291" t="s">
        <v>1397</v>
      </c>
    </row>
    <row r="1248" spans="1:2">
      <c r="A1248" s="292">
        <v>2150205</v>
      </c>
      <c r="B1248" s="291" t="s">
        <v>1398</v>
      </c>
    </row>
    <row r="1249" spans="1:2">
      <c r="A1249" s="292">
        <v>2150206</v>
      </c>
      <c r="B1249" s="291" t="s">
        <v>1399</v>
      </c>
    </row>
    <row r="1250" spans="1:2">
      <c r="A1250" s="292">
        <v>2150207</v>
      </c>
      <c r="B1250" s="291" t="s">
        <v>1400</v>
      </c>
    </row>
    <row r="1251" spans="1:2">
      <c r="A1251" s="292">
        <v>2150208</v>
      </c>
      <c r="B1251" s="291" t="s">
        <v>1401</v>
      </c>
    </row>
    <row r="1252" spans="1:2">
      <c r="A1252" s="292">
        <v>2150209</v>
      </c>
      <c r="B1252" s="291" t="s">
        <v>1402</v>
      </c>
    </row>
    <row r="1253" spans="1:2">
      <c r="A1253" s="292">
        <v>2150210</v>
      </c>
      <c r="B1253" s="291" t="s">
        <v>1403</v>
      </c>
    </row>
    <row r="1254" spans="1:2">
      <c r="A1254" s="292">
        <v>2150212</v>
      </c>
      <c r="B1254" s="291" t="s">
        <v>1404</v>
      </c>
    </row>
    <row r="1255" spans="1:2">
      <c r="A1255" s="292">
        <v>2150213</v>
      </c>
      <c r="B1255" s="291" t="s">
        <v>1405</v>
      </c>
    </row>
    <row r="1256" spans="1:2">
      <c r="A1256" s="292">
        <v>2150214</v>
      </c>
      <c r="B1256" s="291" t="s">
        <v>1406</v>
      </c>
    </row>
    <row r="1257" spans="1:2">
      <c r="A1257" s="292">
        <v>2150215</v>
      </c>
      <c r="B1257" s="291" t="s">
        <v>1407</v>
      </c>
    </row>
    <row r="1258" spans="1:2">
      <c r="A1258" s="292">
        <v>2150299</v>
      </c>
      <c r="B1258" s="291" t="s">
        <v>1408</v>
      </c>
    </row>
    <row r="1259" spans="1:2">
      <c r="A1259" s="292">
        <v>21503</v>
      </c>
      <c r="B1259" s="291" t="s">
        <v>1409</v>
      </c>
    </row>
    <row r="1260" spans="1:2">
      <c r="A1260" s="292">
        <v>2150301</v>
      </c>
      <c r="B1260" s="291" t="s">
        <v>467</v>
      </c>
    </row>
    <row r="1261" spans="1:2">
      <c r="A1261" s="292">
        <v>2150302</v>
      </c>
      <c r="B1261" s="291" t="s">
        <v>468</v>
      </c>
    </row>
    <row r="1262" spans="1:2">
      <c r="A1262" s="292">
        <v>2150303</v>
      </c>
      <c r="B1262" s="291" t="s">
        <v>469</v>
      </c>
    </row>
    <row r="1263" spans="1:2">
      <c r="A1263" s="292">
        <v>2150399</v>
      </c>
      <c r="B1263" s="291" t="s">
        <v>1410</v>
      </c>
    </row>
    <row r="1264" spans="1:2">
      <c r="A1264" s="292">
        <v>21505</v>
      </c>
      <c r="B1264" s="291" t="s">
        <v>1411</v>
      </c>
    </row>
    <row r="1265" spans="1:2">
      <c r="A1265" s="292">
        <v>2150501</v>
      </c>
      <c r="B1265" s="291" t="s">
        <v>467</v>
      </c>
    </row>
    <row r="1266" spans="1:2">
      <c r="A1266" s="292">
        <v>2150502</v>
      </c>
      <c r="B1266" s="291" t="s">
        <v>468</v>
      </c>
    </row>
    <row r="1267" spans="1:2">
      <c r="A1267" s="292">
        <v>2150503</v>
      </c>
      <c r="B1267" s="291" t="s">
        <v>469</v>
      </c>
    </row>
    <row r="1268" spans="1:2">
      <c r="A1268" s="292">
        <v>2150505</v>
      </c>
      <c r="B1268" s="291" t="s">
        <v>1412</v>
      </c>
    </row>
    <row r="1269" spans="1:2">
      <c r="A1269" s="292">
        <v>2150507</v>
      </c>
      <c r="B1269" s="291" t="s">
        <v>1413</v>
      </c>
    </row>
    <row r="1270" spans="1:2">
      <c r="A1270" s="292">
        <v>2150508</v>
      </c>
      <c r="B1270" s="291" t="s">
        <v>1414</v>
      </c>
    </row>
    <row r="1271" spans="1:2">
      <c r="A1271" s="292">
        <v>2150516</v>
      </c>
      <c r="B1271" s="291" t="s">
        <v>1415</v>
      </c>
    </row>
    <row r="1272" spans="1:2">
      <c r="A1272" s="292">
        <v>2150517</v>
      </c>
      <c r="B1272" s="291" t="s">
        <v>1416</v>
      </c>
    </row>
    <row r="1273" spans="1:2">
      <c r="A1273" s="292">
        <v>2150550</v>
      </c>
      <c r="B1273" s="291" t="s">
        <v>476</v>
      </c>
    </row>
    <row r="1274" spans="1:2">
      <c r="A1274" s="292">
        <v>2150599</v>
      </c>
      <c r="B1274" s="291" t="s">
        <v>1417</v>
      </c>
    </row>
    <row r="1275" spans="1:2">
      <c r="A1275" s="292">
        <v>21507</v>
      </c>
      <c r="B1275" s="291" t="s">
        <v>1418</v>
      </c>
    </row>
    <row r="1276" spans="1:2">
      <c r="A1276" s="292">
        <v>2150701</v>
      </c>
      <c r="B1276" s="291" t="s">
        <v>467</v>
      </c>
    </row>
    <row r="1277" spans="1:2">
      <c r="A1277" s="292">
        <v>2150702</v>
      </c>
      <c r="B1277" s="291" t="s">
        <v>468</v>
      </c>
    </row>
    <row r="1278" spans="1:2">
      <c r="A1278" s="292">
        <v>2150703</v>
      </c>
      <c r="B1278" s="291" t="s">
        <v>469</v>
      </c>
    </row>
    <row r="1279" spans="1:2">
      <c r="A1279" s="292">
        <v>2150704</v>
      </c>
      <c r="B1279" s="291" t="s">
        <v>1419</v>
      </c>
    </row>
    <row r="1280" spans="1:2">
      <c r="A1280" s="292">
        <v>2150705</v>
      </c>
      <c r="B1280" s="291" t="s">
        <v>1420</v>
      </c>
    </row>
    <row r="1281" spans="1:2">
      <c r="A1281" s="292">
        <v>2150799</v>
      </c>
      <c r="B1281" s="291" t="s">
        <v>1421</v>
      </c>
    </row>
    <row r="1282" spans="1:2">
      <c r="A1282" s="292">
        <v>21508</v>
      </c>
      <c r="B1282" s="291" t="s">
        <v>1422</v>
      </c>
    </row>
    <row r="1283" spans="1:2">
      <c r="A1283" s="292">
        <v>2150801</v>
      </c>
      <c r="B1283" s="291" t="s">
        <v>467</v>
      </c>
    </row>
    <row r="1284" spans="1:2">
      <c r="A1284" s="292">
        <v>2150802</v>
      </c>
      <c r="B1284" s="291" t="s">
        <v>468</v>
      </c>
    </row>
    <row r="1285" spans="1:2">
      <c r="A1285" s="292">
        <v>2150803</v>
      </c>
      <c r="B1285" s="291" t="s">
        <v>469</v>
      </c>
    </row>
    <row r="1286" spans="1:2">
      <c r="A1286" s="292">
        <v>2150804</v>
      </c>
      <c r="B1286" s="291" t="s">
        <v>1423</v>
      </c>
    </row>
    <row r="1287" spans="1:2">
      <c r="A1287" s="292">
        <v>2150805</v>
      </c>
      <c r="B1287" s="291" t="s">
        <v>1424</v>
      </c>
    </row>
    <row r="1288" spans="1:2">
      <c r="A1288" s="292">
        <v>2150806</v>
      </c>
      <c r="B1288" s="291" t="s">
        <v>1425</v>
      </c>
    </row>
    <row r="1289" spans="1:2">
      <c r="A1289" s="292">
        <v>2150899</v>
      </c>
      <c r="B1289" s="291" t="s">
        <v>1426</v>
      </c>
    </row>
    <row r="1290" spans="1:2">
      <c r="A1290" s="292">
        <v>21562</v>
      </c>
      <c r="B1290" s="291" t="s">
        <v>1427</v>
      </c>
    </row>
    <row r="1291" spans="1:2">
      <c r="A1291" s="292">
        <v>2156201</v>
      </c>
      <c r="B1291" s="291" t="s">
        <v>1428</v>
      </c>
    </row>
    <row r="1292" spans="1:2">
      <c r="A1292" s="292">
        <v>2156202</v>
      </c>
      <c r="B1292" s="291" t="s">
        <v>1429</v>
      </c>
    </row>
    <row r="1293" spans="1:2">
      <c r="A1293" s="292">
        <v>2156299</v>
      </c>
      <c r="B1293" s="291" t="s">
        <v>1430</v>
      </c>
    </row>
    <row r="1294" spans="1:2">
      <c r="A1294" s="292">
        <v>21599</v>
      </c>
      <c r="B1294" s="291" t="s">
        <v>1431</v>
      </c>
    </row>
    <row r="1295" spans="1:2">
      <c r="A1295" s="292">
        <v>2159901</v>
      </c>
      <c r="B1295" s="291" t="s">
        <v>1432</v>
      </c>
    </row>
    <row r="1296" spans="1:2">
      <c r="A1296" s="292">
        <v>2159904</v>
      </c>
      <c r="B1296" s="291" t="s">
        <v>1433</v>
      </c>
    </row>
    <row r="1297" spans="1:2">
      <c r="A1297" s="292">
        <v>2159905</v>
      </c>
      <c r="B1297" s="291" t="s">
        <v>1434</v>
      </c>
    </row>
    <row r="1298" spans="1:2">
      <c r="A1298" s="292">
        <v>2159906</v>
      </c>
      <c r="B1298" s="291" t="s">
        <v>1435</v>
      </c>
    </row>
    <row r="1299" spans="1:2">
      <c r="A1299" s="292">
        <v>2159999</v>
      </c>
      <c r="B1299" s="291" t="s">
        <v>1431</v>
      </c>
    </row>
    <row r="1300" spans="1:2">
      <c r="A1300" s="292">
        <v>216</v>
      </c>
      <c r="B1300" s="291" t="s">
        <v>1436</v>
      </c>
    </row>
    <row r="1301" spans="1:2">
      <c r="A1301" s="292">
        <v>21602</v>
      </c>
      <c r="B1301" s="291" t="s">
        <v>1437</v>
      </c>
    </row>
    <row r="1302" spans="1:2">
      <c r="A1302" s="292">
        <v>2160201</v>
      </c>
      <c r="B1302" s="291" t="s">
        <v>467</v>
      </c>
    </row>
    <row r="1303" spans="1:2">
      <c r="A1303" s="292">
        <v>2160202</v>
      </c>
      <c r="B1303" s="291" t="s">
        <v>468</v>
      </c>
    </row>
    <row r="1304" spans="1:2">
      <c r="A1304" s="292">
        <v>2160203</v>
      </c>
      <c r="B1304" s="291" t="s">
        <v>469</v>
      </c>
    </row>
    <row r="1305" spans="1:2">
      <c r="A1305" s="292">
        <v>2160216</v>
      </c>
      <c r="B1305" s="291" t="s">
        <v>1438</v>
      </c>
    </row>
    <row r="1306" spans="1:2">
      <c r="A1306" s="292">
        <v>2160217</v>
      </c>
      <c r="B1306" s="291" t="s">
        <v>1439</v>
      </c>
    </row>
    <row r="1307" spans="1:2">
      <c r="A1307" s="292">
        <v>2160218</v>
      </c>
      <c r="B1307" s="291" t="s">
        <v>1440</v>
      </c>
    </row>
    <row r="1308" spans="1:2">
      <c r="A1308" s="292">
        <v>2160219</v>
      </c>
      <c r="B1308" s="291" t="s">
        <v>1441</v>
      </c>
    </row>
    <row r="1309" spans="1:2">
      <c r="A1309" s="292">
        <v>2160250</v>
      </c>
      <c r="B1309" s="291" t="s">
        <v>476</v>
      </c>
    </row>
    <row r="1310" spans="1:2">
      <c r="A1310" s="292">
        <v>2160299</v>
      </c>
      <c r="B1310" s="291" t="s">
        <v>1442</v>
      </c>
    </row>
    <row r="1311" spans="1:2">
      <c r="A1311" s="292">
        <v>21606</v>
      </c>
      <c r="B1311" s="291" t="s">
        <v>1443</v>
      </c>
    </row>
    <row r="1312" spans="1:2">
      <c r="A1312" s="292">
        <v>2160601</v>
      </c>
      <c r="B1312" s="291" t="s">
        <v>467</v>
      </c>
    </row>
    <row r="1313" spans="1:2">
      <c r="A1313" s="292">
        <v>2160602</v>
      </c>
      <c r="B1313" s="291" t="s">
        <v>468</v>
      </c>
    </row>
    <row r="1314" spans="1:2">
      <c r="A1314" s="292">
        <v>2160603</v>
      </c>
      <c r="B1314" s="291" t="s">
        <v>469</v>
      </c>
    </row>
    <row r="1315" spans="1:2">
      <c r="A1315" s="292">
        <v>2160607</v>
      </c>
      <c r="B1315" s="291" t="s">
        <v>1444</v>
      </c>
    </row>
    <row r="1316" spans="1:2">
      <c r="A1316" s="292">
        <v>2160699</v>
      </c>
      <c r="B1316" s="291" t="s">
        <v>1445</v>
      </c>
    </row>
    <row r="1317" spans="1:2">
      <c r="A1317" s="292">
        <v>21699</v>
      </c>
      <c r="B1317" s="291" t="s">
        <v>1446</v>
      </c>
    </row>
    <row r="1318" spans="1:2">
      <c r="A1318" s="292">
        <v>2169901</v>
      </c>
      <c r="B1318" s="291" t="s">
        <v>1447</v>
      </c>
    </row>
    <row r="1319" spans="1:2">
      <c r="A1319" s="292">
        <v>2169999</v>
      </c>
      <c r="B1319" s="291" t="s">
        <v>1446</v>
      </c>
    </row>
    <row r="1320" spans="1:2">
      <c r="A1320" s="292">
        <v>217</v>
      </c>
      <c r="B1320" s="291" t="s">
        <v>1448</v>
      </c>
    </row>
    <row r="1321" spans="1:2">
      <c r="A1321" s="292">
        <v>21701</v>
      </c>
      <c r="B1321" s="291" t="s">
        <v>1449</v>
      </c>
    </row>
    <row r="1322" spans="1:2">
      <c r="A1322" s="292">
        <v>2170101</v>
      </c>
      <c r="B1322" s="291" t="s">
        <v>467</v>
      </c>
    </row>
    <row r="1323" spans="1:2">
      <c r="A1323" s="292">
        <v>2170102</v>
      </c>
      <c r="B1323" s="291" t="s">
        <v>468</v>
      </c>
    </row>
    <row r="1324" spans="1:2">
      <c r="A1324" s="292">
        <v>2170103</v>
      </c>
      <c r="B1324" s="291" t="s">
        <v>469</v>
      </c>
    </row>
    <row r="1325" spans="1:2">
      <c r="A1325" s="292">
        <v>2170104</v>
      </c>
      <c r="B1325" s="291" t="s">
        <v>1450</v>
      </c>
    </row>
    <row r="1326" spans="1:2">
      <c r="A1326" s="292">
        <v>2170150</v>
      </c>
      <c r="B1326" s="291" t="s">
        <v>476</v>
      </c>
    </row>
    <row r="1327" spans="1:2">
      <c r="A1327" s="292">
        <v>2170199</v>
      </c>
      <c r="B1327" s="291" t="s">
        <v>1451</v>
      </c>
    </row>
    <row r="1328" spans="1:2">
      <c r="A1328" s="292">
        <v>21702</v>
      </c>
      <c r="B1328" s="291" t="s">
        <v>1452</v>
      </c>
    </row>
    <row r="1329" spans="1:2">
      <c r="A1329" s="292">
        <v>2170201</v>
      </c>
      <c r="B1329" s="291" t="s">
        <v>1453</v>
      </c>
    </row>
    <row r="1330" spans="1:2">
      <c r="A1330" s="292">
        <v>2170202</v>
      </c>
      <c r="B1330" s="291" t="s">
        <v>1454</v>
      </c>
    </row>
    <row r="1331" spans="1:2">
      <c r="A1331" s="292">
        <v>2170203</v>
      </c>
      <c r="B1331" s="291" t="s">
        <v>1455</v>
      </c>
    </row>
    <row r="1332" spans="1:2">
      <c r="A1332" s="292">
        <v>2170204</v>
      </c>
      <c r="B1332" s="291" t="s">
        <v>1456</v>
      </c>
    </row>
    <row r="1333" spans="1:2">
      <c r="A1333" s="292">
        <v>2170205</v>
      </c>
      <c r="B1333" s="291" t="s">
        <v>1457</v>
      </c>
    </row>
    <row r="1334" spans="1:2">
      <c r="A1334" s="292">
        <v>2170206</v>
      </c>
      <c r="B1334" s="291" t="s">
        <v>1458</v>
      </c>
    </row>
    <row r="1335" spans="1:2">
      <c r="A1335" s="292">
        <v>2170207</v>
      </c>
      <c r="B1335" s="291" t="s">
        <v>1459</v>
      </c>
    </row>
    <row r="1336" spans="1:2">
      <c r="A1336" s="292">
        <v>2170208</v>
      </c>
      <c r="B1336" s="291" t="s">
        <v>1460</v>
      </c>
    </row>
    <row r="1337" spans="1:2">
      <c r="A1337" s="292">
        <v>2170299</v>
      </c>
      <c r="B1337" s="291" t="s">
        <v>1461</v>
      </c>
    </row>
    <row r="1338" spans="1:2">
      <c r="A1338" s="292">
        <v>21703</v>
      </c>
      <c r="B1338" s="291" t="s">
        <v>1462</v>
      </c>
    </row>
    <row r="1339" spans="1:2">
      <c r="A1339" s="292">
        <v>2170301</v>
      </c>
      <c r="B1339" s="291" t="s">
        <v>1463</v>
      </c>
    </row>
    <row r="1340" spans="1:2">
      <c r="A1340" s="292">
        <v>2170302</v>
      </c>
      <c r="B1340" s="291" t="s">
        <v>1464</v>
      </c>
    </row>
    <row r="1341" spans="1:2">
      <c r="A1341" s="292">
        <v>2170303</v>
      </c>
      <c r="B1341" s="291" t="s">
        <v>1465</v>
      </c>
    </row>
    <row r="1342" spans="1:2">
      <c r="A1342" s="292">
        <v>2170304</v>
      </c>
      <c r="B1342" s="291" t="s">
        <v>1466</v>
      </c>
    </row>
    <row r="1343" spans="1:2">
      <c r="A1343" s="292">
        <v>2170399</v>
      </c>
      <c r="B1343" s="291" t="s">
        <v>1467</v>
      </c>
    </row>
    <row r="1344" spans="1:2">
      <c r="A1344" s="292">
        <v>21704</v>
      </c>
      <c r="B1344" s="291" t="s">
        <v>1468</v>
      </c>
    </row>
    <row r="1345" spans="1:2">
      <c r="A1345" s="292">
        <v>2170401</v>
      </c>
      <c r="B1345" s="291" t="s">
        <v>1469</v>
      </c>
    </row>
    <row r="1346" spans="1:2">
      <c r="A1346" s="292">
        <v>2170402</v>
      </c>
      <c r="B1346" s="291" t="s">
        <v>1470</v>
      </c>
    </row>
    <row r="1347" spans="1:2">
      <c r="A1347" s="292">
        <v>2170403</v>
      </c>
      <c r="B1347" s="291" t="s">
        <v>1471</v>
      </c>
    </row>
    <row r="1348" spans="1:2">
      <c r="A1348" s="292">
        <v>2170499</v>
      </c>
      <c r="B1348" s="291" t="s">
        <v>1472</v>
      </c>
    </row>
    <row r="1349" spans="1:2">
      <c r="A1349" s="292">
        <v>21799</v>
      </c>
      <c r="B1349" s="291" t="s">
        <v>1473</v>
      </c>
    </row>
    <row r="1350" spans="1:2">
      <c r="A1350" s="292">
        <v>2179902</v>
      </c>
      <c r="B1350" s="291" t="s">
        <v>1474</v>
      </c>
    </row>
    <row r="1351" spans="1:2">
      <c r="A1351" s="292">
        <v>2179999</v>
      </c>
      <c r="B1351" s="291" t="s">
        <v>1473</v>
      </c>
    </row>
    <row r="1352" spans="1:2">
      <c r="A1352" s="292">
        <v>219</v>
      </c>
      <c r="B1352" s="291" t="s">
        <v>1475</v>
      </c>
    </row>
    <row r="1353" spans="1:2">
      <c r="A1353" s="292">
        <v>21901</v>
      </c>
      <c r="B1353" s="291" t="s">
        <v>1476</v>
      </c>
    </row>
    <row r="1354" spans="1:2">
      <c r="A1354" s="292">
        <v>21902</v>
      </c>
      <c r="B1354" s="291" t="s">
        <v>1477</v>
      </c>
    </row>
    <row r="1355" spans="1:2">
      <c r="A1355" s="292">
        <v>21903</v>
      </c>
      <c r="B1355" s="291" t="s">
        <v>1478</v>
      </c>
    </row>
    <row r="1356" spans="1:2">
      <c r="A1356" s="292">
        <v>21904</v>
      </c>
      <c r="B1356" s="291" t="s">
        <v>1479</v>
      </c>
    </row>
    <row r="1357" spans="1:2">
      <c r="A1357" s="292">
        <v>21905</v>
      </c>
      <c r="B1357" s="291" t="s">
        <v>1480</v>
      </c>
    </row>
    <row r="1358" spans="1:2">
      <c r="A1358" s="292">
        <v>21906</v>
      </c>
      <c r="B1358" s="291" t="s">
        <v>1481</v>
      </c>
    </row>
    <row r="1359" spans="1:2">
      <c r="A1359" s="292">
        <v>21907</v>
      </c>
      <c r="B1359" s="291" t="s">
        <v>1482</v>
      </c>
    </row>
    <row r="1360" spans="1:2">
      <c r="A1360" s="292">
        <v>21908</v>
      </c>
      <c r="B1360" s="291" t="s">
        <v>1483</v>
      </c>
    </row>
    <row r="1361" spans="1:2">
      <c r="A1361" s="292">
        <v>21999</v>
      </c>
      <c r="B1361" s="291" t="s">
        <v>12</v>
      </c>
    </row>
    <row r="1362" spans="1:2">
      <c r="A1362" s="292">
        <v>220</v>
      </c>
      <c r="B1362" s="291" t="s">
        <v>1484</v>
      </c>
    </row>
    <row r="1363" spans="1:2">
      <c r="A1363" s="292">
        <v>22001</v>
      </c>
      <c r="B1363" s="291" t="s">
        <v>1485</v>
      </c>
    </row>
    <row r="1364" spans="1:2">
      <c r="A1364" s="292">
        <v>2200101</v>
      </c>
      <c r="B1364" s="291" t="s">
        <v>467</v>
      </c>
    </row>
    <row r="1365" spans="1:2">
      <c r="A1365" s="292">
        <v>2200102</v>
      </c>
      <c r="B1365" s="291" t="s">
        <v>468</v>
      </c>
    </row>
    <row r="1366" spans="1:2">
      <c r="A1366" s="292">
        <v>2200103</v>
      </c>
      <c r="B1366" s="291" t="s">
        <v>469</v>
      </c>
    </row>
    <row r="1367" spans="1:2">
      <c r="A1367" s="292">
        <v>2200104</v>
      </c>
      <c r="B1367" s="291" t="s">
        <v>1486</v>
      </c>
    </row>
    <row r="1368" spans="1:2">
      <c r="A1368" s="292">
        <v>2200106</v>
      </c>
      <c r="B1368" s="291" t="s">
        <v>1487</v>
      </c>
    </row>
    <row r="1369" spans="1:2">
      <c r="A1369" s="292">
        <v>2200107</v>
      </c>
      <c r="B1369" s="291" t="s">
        <v>1488</v>
      </c>
    </row>
    <row r="1370" spans="1:2">
      <c r="A1370" s="292">
        <v>2200108</v>
      </c>
      <c r="B1370" s="291" t="s">
        <v>1489</v>
      </c>
    </row>
    <row r="1371" spans="1:2">
      <c r="A1371" s="292">
        <v>2200109</v>
      </c>
      <c r="B1371" s="291" t="s">
        <v>1490</v>
      </c>
    </row>
    <row r="1372" spans="1:2">
      <c r="A1372" s="292">
        <v>2200112</v>
      </c>
      <c r="B1372" s="291" t="s">
        <v>1491</v>
      </c>
    </row>
    <row r="1373" spans="1:2">
      <c r="A1373" s="292">
        <v>2200113</v>
      </c>
      <c r="B1373" s="291" t="s">
        <v>1492</v>
      </c>
    </row>
    <row r="1374" spans="1:2">
      <c r="A1374" s="292">
        <v>2200114</v>
      </c>
      <c r="B1374" s="291" t="s">
        <v>1493</v>
      </c>
    </row>
    <row r="1375" spans="1:2">
      <c r="A1375" s="292">
        <v>2200115</v>
      </c>
      <c r="B1375" s="291" t="s">
        <v>1494</v>
      </c>
    </row>
    <row r="1376" spans="1:2">
      <c r="A1376" s="292">
        <v>2200116</v>
      </c>
      <c r="B1376" s="291" t="s">
        <v>1495</v>
      </c>
    </row>
    <row r="1377" spans="1:2">
      <c r="A1377" s="292">
        <v>2200119</v>
      </c>
      <c r="B1377" s="291" t="s">
        <v>1496</v>
      </c>
    </row>
    <row r="1378" spans="1:2">
      <c r="A1378" s="292">
        <v>2200120</v>
      </c>
      <c r="B1378" s="291" t="s">
        <v>1497</v>
      </c>
    </row>
    <row r="1379" spans="1:2">
      <c r="A1379" s="292">
        <v>2200121</v>
      </c>
      <c r="B1379" s="291" t="s">
        <v>1498</v>
      </c>
    </row>
    <row r="1380" spans="1:2">
      <c r="A1380" s="292">
        <v>2200122</v>
      </c>
      <c r="B1380" s="291" t="s">
        <v>1499</v>
      </c>
    </row>
    <row r="1381" spans="1:2">
      <c r="A1381" s="292">
        <v>2200123</v>
      </c>
      <c r="B1381" s="291" t="s">
        <v>1500</v>
      </c>
    </row>
    <row r="1382" spans="1:2">
      <c r="A1382" s="292">
        <v>2200124</v>
      </c>
      <c r="B1382" s="291" t="s">
        <v>1501</v>
      </c>
    </row>
    <row r="1383" spans="1:2">
      <c r="A1383" s="292">
        <v>2200125</v>
      </c>
      <c r="B1383" s="291" t="s">
        <v>1502</v>
      </c>
    </row>
    <row r="1384" spans="1:2">
      <c r="A1384" s="292">
        <v>2200126</v>
      </c>
      <c r="B1384" s="291" t="s">
        <v>1503</v>
      </c>
    </row>
    <row r="1385" spans="1:2">
      <c r="A1385" s="292">
        <v>2200127</v>
      </c>
      <c r="B1385" s="291" t="s">
        <v>1504</v>
      </c>
    </row>
    <row r="1386" spans="1:2">
      <c r="A1386" s="292">
        <v>2200128</v>
      </c>
      <c r="B1386" s="291" t="s">
        <v>1505</v>
      </c>
    </row>
    <row r="1387" spans="1:2">
      <c r="A1387" s="292">
        <v>2200129</v>
      </c>
      <c r="B1387" s="291" t="s">
        <v>1506</v>
      </c>
    </row>
    <row r="1388" spans="1:2">
      <c r="A1388" s="292">
        <v>2200150</v>
      </c>
      <c r="B1388" s="291" t="s">
        <v>476</v>
      </c>
    </row>
    <row r="1389" spans="1:2">
      <c r="A1389" s="292">
        <v>2200199</v>
      </c>
      <c r="B1389" s="291" t="s">
        <v>1507</v>
      </c>
    </row>
    <row r="1390" spans="1:2">
      <c r="A1390" s="292">
        <v>22005</v>
      </c>
      <c r="B1390" s="291" t="s">
        <v>1508</v>
      </c>
    </row>
    <row r="1391" spans="1:2">
      <c r="A1391" s="292">
        <v>2200501</v>
      </c>
      <c r="B1391" s="291" t="s">
        <v>467</v>
      </c>
    </row>
    <row r="1392" spans="1:2">
      <c r="A1392" s="292">
        <v>2200502</v>
      </c>
      <c r="B1392" s="291" t="s">
        <v>468</v>
      </c>
    </row>
    <row r="1393" spans="1:2">
      <c r="A1393" s="292">
        <v>2200503</v>
      </c>
      <c r="B1393" s="291" t="s">
        <v>469</v>
      </c>
    </row>
    <row r="1394" spans="1:2">
      <c r="A1394" s="292">
        <v>2200504</v>
      </c>
      <c r="B1394" s="291" t="s">
        <v>1509</v>
      </c>
    </row>
    <row r="1395" spans="1:2">
      <c r="A1395" s="292">
        <v>2200506</v>
      </c>
      <c r="B1395" s="291" t="s">
        <v>1510</v>
      </c>
    </row>
    <row r="1396" spans="1:2">
      <c r="A1396" s="292">
        <v>2200507</v>
      </c>
      <c r="B1396" s="291" t="s">
        <v>1511</v>
      </c>
    </row>
    <row r="1397" spans="1:2">
      <c r="A1397" s="292">
        <v>2200508</v>
      </c>
      <c r="B1397" s="291" t="s">
        <v>1512</v>
      </c>
    </row>
    <row r="1398" spans="1:2">
      <c r="A1398" s="292">
        <v>2200509</v>
      </c>
      <c r="B1398" s="291" t="s">
        <v>1513</v>
      </c>
    </row>
    <row r="1399" spans="1:2">
      <c r="A1399" s="292">
        <v>2200510</v>
      </c>
      <c r="B1399" s="291" t="s">
        <v>1514</v>
      </c>
    </row>
    <row r="1400" spans="1:2">
      <c r="A1400" s="292">
        <v>2200511</v>
      </c>
      <c r="B1400" s="291" t="s">
        <v>1515</v>
      </c>
    </row>
    <row r="1401" spans="1:2">
      <c r="A1401" s="292">
        <v>2200512</v>
      </c>
      <c r="B1401" s="291" t="s">
        <v>1516</v>
      </c>
    </row>
    <row r="1402" spans="1:2">
      <c r="A1402" s="292">
        <v>2200513</v>
      </c>
      <c r="B1402" s="291" t="s">
        <v>1517</v>
      </c>
    </row>
    <row r="1403" spans="1:2">
      <c r="A1403" s="292">
        <v>2200514</v>
      </c>
      <c r="B1403" s="291" t="s">
        <v>1518</v>
      </c>
    </row>
    <row r="1404" spans="1:2">
      <c r="A1404" s="292">
        <v>2200599</v>
      </c>
      <c r="B1404" s="291" t="s">
        <v>1519</v>
      </c>
    </row>
    <row r="1405" spans="1:2">
      <c r="A1405" s="292">
        <v>22099</v>
      </c>
      <c r="B1405" s="291" t="s">
        <v>1520</v>
      </c>
    </row>
    <row r="1406" spans="1:2">
      <c r="A1406" s="292">
        <v>2209999</v>
      </c>
      <c r="B1406" s="291" t="s">
        <v>1520</v>
      </c>
    </row>
    <row r="1407" spans="1:2">
      <c r="A1407" s="292">
        <v>221</v>
      </c>
      <c r="B1407" s="291" t="s">
        <v>1521</v>
      </c>
    </row>
    <row r="1408" spans="1:2">
      <c r="A1408" s="292">
        <v>22101</v>
      </c>
      <c r="B1408" s="291" t="s">
        <v>1522</v>
      </c>
    </row>
    <row r="1409" spans="1:2">
      <c r="A1409" s="292">
        <v>2210101</v>
      </c>
      <c r="B1409" s="291" t="s">
        <v>1523</v>
      </c>
    </row>
    <row r="1410" spans="1:2">
      <c r="A1410" s="292">
        <v>2210102</v>
      </c>
      <c r="B1410" s="291" t="s">
        <v>1524</v>
      </c>
    </row>
    <row r="1411" spans="1:2">
      <c r="A1411" s="292">
        <v>2210103</v>
      </c>
      <c r="B1411" s="291" t="s">
        <v>1525</v>
      </c>
    </row>
    <row r="1412" spans="1:2">
      <c r="A1412" s="292">
        <v>2210104</v>
      </c>
      <c r="B1412" s="291" t="s">
        <v>1526</v>
      </c>
    </row>
    <row r="1413" spans="1:2">
      <c r="A1413" s="292">
        <v>2210105</v>
      </c>
      <c r="B1413" s="291" t="s">
        <v>1527</v>
      </c>
    </row>
    <row r="1414" spans="1:2">
      <c r="A1414" s="292">
        <v>2210106</v>
      </c>
      <c r="B1414" s="291" t="s">
        <v>1528</v>
      </c>
    </row>
    <row r="1415" spans="1:2">
      <c r="A1415" s="292">
        <v>2210107</v>
      </c>
      <c r="B1415" s="291" t="s">
        <v>1161</v>
      </c>
    </row>
    <row r="1416" spans="1:2">
      <c r="A1416" s="292">
        <v>2210108</v>
      </c>
      <c r="B1416" s="291" t="s">
        <v>1529</v>
      </c>
    </row>
    <row r="1417" spans="1:2">
      <c r="A1417" s="292">
        <v>2210109</v>
      </c>
      <c r="B1417" s="291" t="s">
        <v>1530</v>
      </c>
    </row>
    <row r="1418" spans="1:2">
      <c r="A1418" s="292">
        <v>2210199</v>
      </c>
      <c r="B1418" s="291" t="s">
        <v>1531</v>
      </c>
    </row>
    <row r="1419" spans="1:2">
      <c r="A1419" s="292">
        <v>22102</v>
      </c>
      <c r="B1419" s="291" t="s">
        <v>1532</v>
      </c>
    </row>
    <row r="1420" spans="1:2">
      <c r="A1420" s="292">
        <v>2210201</v>
      </c>
      <c r="B1420" s="291" t="s">
        <v>36</v>
      </c>
    </row>
    <row r="1421" spans="1:2">
      <c r="A1421" s="292">
        <v>2210202</v>
      </c>
      <c r="B1421" s="291" t="s">
        <v>1533</v>
      </c>
    </row>
    <row r="1422" spans="1:2">
      <c r="A1422" s="292">
        <v>2210203</v>
      </c>
      <c r="B1422" s="291" t="s">
        <v>1534</v>
      </c>
    </row>
    <row r="1423" spans="1:2">
      <c r="A1423" s="292">
        <v>22103</v>
      </c>
      <c r="B1423" s="291" t="s">
        <v>1535</v>
      </c>
    </row>
    <row r="1424" spans="1:2">
      <c r="A1424" s="292">
        <v>2210301</v>
      </c>
      <c r="B1424" s="291" t="s">
        <v>1536</v>
      </c>
    </row>
    <row r="1425" spans="1:2">
      <c r="A1425" s="292">
        <v>2210302</v>
      </c>
      <c r="B1425" s="291" t="s">
        <v>1537</v>
      </c>
    </row>
    <row r="1426" spans="1:2">
      <c r="A1426" s="292">
        <v>2210399</v>
      </c>
      <c r="B1426" s="291" t="s">
        <v>1538</v>
      </c>
    </row>
    <row r="1427" spans="1:2">
      <c r="A1427" s="292">
        <v>222</v>
      </c>
      <c r="B1427" s="291" t="s">
        <v>1539</v>
      </c>
    </row>
    <row r="1428" spans="1:2">
      <c r="A1428" s="292">
        <v>22201</v>
      </c>
      <c r="B1428" s="291" t="s">
        <v>1540</v>
      </c>
    </row>
    <row r="1429" spans="1:2">
      <c r="A1429" s="292">
        <v>2220101</v>
      </c>
      <c r="B1429" s="291" t="s">
        <v>467</v>
      </c>
    </row>
    <row r="1430" spans="1:2">
      <c r="A1430" s="292">
        <v>2220102</v>
      </c>
      <c r="B1430" s="291" t="s">
        <v>468</v>
      </c>
    </row>
    <row r="1431" spans="1:2">
      <c r="A1431" s="292">
        <v>2220103</v>
      </c>
      <c r="B1431" s="291" t="s">
        <v>469</v>
      </c>
    </row>
    <row r="1432" spans="1:2">
      <c r="A1432" s="292">
        <v>2220104</v>
      </c>
      <c r="B1432" s="291" t="s">
        <v>1541</v>
      </c>
    </row>
    <row r="1433" spans="1:2">
      <c r="A1433" s="292">
        <v>2220105</v>
      </c>
      <c r="B1433" s="291" t="s">
        <v>1542</v>
      </c>
    </row>
    <row r="1434" spans="1:2">
      <c r="A1434" s="292">
        <v>2220106</v>
      </c>
      <c r="B1434" s="291" t="s">
        <v>1543</v>
      </c>
    </row>
    <row r="1435" spans="1:2">
      <c r="A1435" s="292">
        <v>2220107</v>
      </c>
      <c r="B1435" s="291" t="s">
        <v>1544</v>
      </c>
    </row>
    <row r="1436" spans="1:2">
      <c r="A1436" s="292">
        <v>2220112</v>
      </c>
      <c r="B1436" s="291" t="s">
        <v>1545</v>
      </c>
    </row>
    <row r="1437" spans="1:2">
      <c r="A1437" s="292">
        <v>2220113</v>
      </c>
      <c r="B1437" s="291" t="s">
        <v>1546</v>
      </c>
    </row>
    <row r="1438" spans="1:2">
      <c r="A1438" s="292">
        <v>2220114</v>
      </c>
      <c r="B1438" s="291" t="s">
        <v>1547</v>
      </c>
    </row>
    <row r="1439" spans="1:2">
      <c r="A1439" s="292">
        <v>2220115</v>
      </c>
      <c r="B1439" s="291" t="s">
        <v>1548</v>
      </c>
    </row>
    <row r="1440" spans="1:2">
      <c r="A1440" s="292">
        <v>2220118</v>
      </c>
      <c r="B1440" s="291" t="s">
        <v>1549</v>
      </c>
    </row>
    <row r="1441" spans="1:2">
      <c r="A1441" s="292">
        <v>2220119</v>
      </c>
      <c r="B1441" s="291" t="s">
        <v>1550</v>
      </c>
    </row>
    <row r="1442" spans="1:2">
      <c r="A1442" s="292">
        <v>2220120</v>
      </c>
      <c r="B1442" s="291" t="s">
        <v>1551</v>
      </c>
    </row>
    <row r="1443" spans="1:2">
      <c r="A1443" s="292">
        <v>2220121</v>
      </c>
      <c r="B1443" s="291" t="s">
        <v>1552</v>
      </c>
    </row>
    <row r="1444" spans="1:2">
      <c r="A1444" s="292">
        <v>2220150</v>
      </c>
      <c r="B1444" s="291" t="s">
        <v>476</v>
      </c>
    </row>
    <row r="1445" spans="1:2">
      <c r="A1445" s="292">
        <v>2220199</v>
      </c>
      <c r="B1445" s="291" t="s">
        <v>1553</v>
      </c>
    </row>
    <row r="1446" spans="1:2">
      <c r="A1446" s="292">
        <v>22203</v>
      </c>
      <c r="B1446" s="291" t="s">
        <v>1554</v>
      </c>
    </row>
    <row r="1447" spans="1:2">
      <c r="A1447" s="292">
        <v>2220301</v>
      </c>
      <c r="B1447" s="291" t="s">
        <v>1555</v>
      </c>
    </row>
    <row r="1448" spans="1:2">
      <c r="A1448" s="292">
        <v>2220303</v>
      </c>
      <c r="B1448" s="291" t="s">
        <v>1556</v>
      </c>
    </row>
    <row r="1449" spans="1:2">
      <c r="A1449" s="292">
        <v>2220304</v>
      </c>
      <c r="B1449" s="291" t="s">
        <v>1557</v>
      </c>
    </row>
    <row r="1450" spans="1:2">
      <c r="A1450" s="292">
        <v>2220305</v>
      </c>
      <c r="B1450" s="291" t="s">
        <v>1558</v>
      </c>
    </row>
    <row r="1451" spans="1:2">
      <c r="A1451" s="292">
        <v>2220399</v>
      </c>
      <c r="B1451" s="291" t="s">
        <v>1559</v>
      </c>
    </row>
    <row r="1452" spans="1:2">
      <c r="A1452" s="292">
        <v>22204</v>
      </c>
      <c r="B1452" s="291" t="s">
        <v>1560</v>
      </c>
    </row>
    <row r="1453" spans="1:2">
      <c r="A1453" s="292">
        <v>2220401</v>
      </c>
      <c r="B1453" s="291" t="s">
        <v>1561</v>
      </c>
    </row>
    <row r="1454" spans="1:2">
      <c r="A1454" s="292">
        <v>2220402</v>
      </c>
      <c r="B1454" s="291" t="s">
        <v>1562</v>
      </c>
    </row>
    <row r="1455" spans="1:2">
      <c r="A1455" s="292">
        <v>2220403</v>
      </c>
      <c r="B1455" s="291" t="s">
        <v>1563</v>
      </c>
    </row>
    <row r="1456" spans="1:2">
      <c r="A1456" s="292">
        <v>2220404</v>
      </c>
      <c r="B1456" s="291" t="s">
        <v>1564</v>
      </c>
    </row>
    <row r="1457" spans="1:2">
      <c r="A1457" s="292">
        <v>2220499</v>
      </c>
      <c r="B1457" s="291" t="s">
        <v>1565</v>
      </c>
    </row>
    <row r="1458" spans="1:2">
      <c r="A1458" s="292">
        <v>22205</v>
      </c>
      <c r="B1458" s="291" t="s">
        <v>1566</v>
      </c>
    </row>
    <row r="1459" spans="1:2">
      <c r="A1459" s="292">
        <v>2220501</v>
      </c>
      <c r="B1459" s="291" t="s">
        <v>1567</v>
      </c>
    </row>
    <row r="1460" spans="1:2">
      <c r="A1460" s="292">
        <v>2220502</v>
      </c>
      <c r="B1460" s="291" t="s">
        <v>1568</v>
      </c>
    </row>
    <row r="1461" spans="1:2">
      <c r="A1461" s="292">
        <v>2220503</v>
      </c>
      <c r="B1461" s="291" t="s">
        <v>1569</v>
      </c>
    </row>
    <row r="1462" spans="1:2">
      <c r="A1462" s="292">
        <v>2220504</v>
      </c>
      <c r="B1462" s="291" t="s">
        <v>1570</v>
      </c>
    </row>
    <row r="1463" spans="1:2">
      <c r="A1463" s="292">
        <v>2220505</v>
      </c>
      <c r="B1463" s="291" t="s">
        <v>1571</v>
      </c>
    </row>
    <row r="1464" spans="1:2">
      <c r="A1464" s="292">
        <v>2220506</v>
      </c>
      <c r="B1464" s="291" t="s">
        <v>1572</v>
      </c>
    </row>
    <row r="1465" spans="1:2">
      <c r="A1465" s="292">
        <v>2220507</v>
      </c>
      <c r="B1465" s="291" t="s">
        <v>1573</v>
      </c>
    </row>
    <row r="1466" spans="1:2">
      <c r="A1466" s="292">
        <v>2220508</v>
      </c>
      <c r="B1466" s="291" t="s">
        <v>1574</v>
      </c>
    </row>
    <row r="1467" spans="1:2">
      <c r="A1467" s="292">
        <v>2220509</v>
      </c>
      <c r="B1467" s="291" t="s">
        <v>1575</v>
      </c>
    </row>
    <row r="1468" spans="1:2">
      <c r="A1468" s="292">
        <v>2220510</v>
      </c>
      <c r="B1468" s="291" t="s">
        <v>1576</v>
      </c>
    </row>
    <row r="1469" spans="1:2">
      <c r="A1469" s="292">
        <v>2220511</v>
      </c>
      <c r="B1469" s="291" t="s">
        <v>1577</v>
      </c>
    </row>
    <row r="1470" spans="1:2">
      <c r="A1470" s="292">
        <v>2220599</v>
      </c>
      <c r="B1470" s="291" t="s">
        <v>1578</v>
      </c>
    </row>
    <row r="1471" spans="1:2">
      <c r="A1471" s="292">
        <v>223</v>
      </c>
      <c r="B1471" s="291" t="s">
        <v>1579</v>
      </c>
    </row>
    <row r="1472" spans="1:2">
      <c r="A1472" s="292">
        <v>22301</v>
      </c>
      <c r="B1472" s="291" t="s">
        <v>1580</v>
      </c>
    </row>
    <row r="1473" spans="1:2">
      <c r="A1473" s="292">
        <v>2230101</v>
      </c>
      <c r="B1473" s="291" t="s">
        <v>1581</v>
      </c>
    </row>
    <row r="1474" spans="1:2">
      <c r="A1474" s="292">
        <v>2230102</v>
      </c>
      <c r="B1474" s="291" t="s">
        <v>1582</v>
      </c>
    </row>
    <row r="1475" spans="1:2">
      <c r="A1475" s="292">
        <v>2230103</v>
      </c>
      <c r="B1475" s="291" t="s">
        <v>1583</v>
      </c>
    </row>
    <row r="1476" spans="1:2">
      <c r="A1476" s="292">
        <v>2230104</v>
      </c>
      <c r="B1476" s="291" t="s">
        <v>1584</v>
      </c>
    </row>
    <row r="1477" spans="1:2">
      <c r="A1477" s="292">
        <v>2230105</v>
      </c>
      <c r="B1477" s="291" t="s">
        <v>1585</v>
      </c>
    </row>
    <row r="1478" spans="1:2">
      <c r="A1478" s="292">
        <v>2230106</v>
      </c>
      <c r="B1478" s="291" t="s">
        <v>1586</v>
      </c>
    </row>
    <row r="1479" spans="1:2">
      <c r="A1479" s="292">
        <v>2230107</v>
      </c>
      <c r="B1479" s="291" t="s">
        <v>1587</v>
      </c>
    </row>
    <row r="1480" spans="1:2">
      <c r="A1480" s="292">
        <v>2230108</v>
      </c>
      <c r="B1480" s="291" t="s">
        <v>1588</v>
      </c>
    </row>
    <row r="1481" spans="1:2">
      <c r="A1481" s="292">
        <v>2230109</v>
      </c>
      <c r="B1481" s="291" t="s">
        <v>1589</v>
      </c>
    </row>
    <row r="1482" spans="1:2">
      <c r="A1482" s="292">
        <v>2230199</v>
      </c>
      <c r="B1482" s="291" t="s">
        <v>1590</v>
      </c>
    </row>
    <row r="1483" spans="1:2">
      <c r="A1483" s="292">
        <v>22302</v>
      </c>
      <c r="B1483" s="291" t="s">
        <v>1591</v>
      </c>
    </row>
    <row r="1484" spans="1:2">
      <c r="A1484" s="292">
        <v>2230201</v>
      </c>
      <c r="B1484" s="291" t="s">
        <v>1592</v>
      </c>
    </row>
    <row r="1485" spans="1:2">
      <c r="A1485" s="292">
        <v>2230202</v>
      </c>
      <c r="B1485" s="291" t="s">
        <v>1593</v>
      </c>
    </row>
    <row r="1486" spans="1:2">
      <c r="A1486" s="292">
        <v>2230203</v>
      </c>
      <c r="B1486" s="291" t="s">
        <v>1594</v>
      </c>
    </row>
    <row r="1487" spans="1:2">
      <c r="A1487" s="292">
        <v>2230204</v>
      </c>
      <c r="B1487" s="291" t="s">
        <v>1595</v>
      </c>
    </row>
    <row r="1488" spans="1:2">
      <c r="A1488" s="292">
        <v>2230205</v>
      </c>
      <c r="B1488" s="291" t="s">
        <v>1596</v>
      </c>
    </row>
    <row r="1489" spans="1:2">
      <c r="A1489" s="292">
        <v>2230206</v>
      </c>
      <c r="B1489" s="291" t="s">
        <v>1597</v>
      </c>
    </row>
    <row r="1490" spans="1:2">
      <c r="A1490" s="292">
        <v>2230207</v>
      </c>
      <c r="B1490" s="291" t="s">
        <v>1598</v>
      </c>
    </row>
    <row r="1491" spans="1:2">
      <c r="A1491" s="292">
        <v>2230208</v>
      </c>
      <c r="B1491" s="291" t="s">
        <v>1599</v>
      </c>
    </row>
    <row r="1492" spans="1:2">
      <c r="A1492" s="292">
        <v>2230299</v>
      </c>
      <c r="B1492" s="291" t="s">
        <v>1600</v>
      </c>
    </row>
    <row r="1493" spans="1:2">
      <c r="A1493" s="292">
        <v>22303</v>
      </c>
      <c r="B1493" s="291" t="s">
        <v>1601</v>
      </c>
    </row>
    <row r="1494" spans="1:2">
      <c r="A1494" s="292">
        <v>2230301</v>
      </c>
      <c r="B1494" s="291" t="s">
        <v>1601</v>
      </c>
    </row>
    <row r="1495" spans="1:2">
      <c r="A1495" s="292">
        <v>22399</v>
      </c>
      <c r="B1495" s="291" t="s">
        <v>1602</v>
      </c>
    </row>
    <row r="1496" spans="1:2">
      <c r="A1496" s="292">
        <v>2239999</v>
      </c>
      <c r="B1496" s="291" t="s">
        <v>1602</v>
      </c>
    </row>
    <row r="1497" spans="1:2">
      <c r="A1497" s="292">
        <v>224</v>
      </c>
      <c r="B1497" s="291" t="s">
        <v>1603</v>
      </c>
    </row>
    <row r="1498" spans="1:2">
      <c r="A1498" s="292">
        <v>22401</v>
      </c>
      <c r="B1498" s="291" t="s">
        <v>1604</v>
      </c>
    </row>
    <row r="1499" spans="1:2">
      <c r="A1499" s="292">
        <v>2240101</v>
      </c>
      <c r="B1499" s="291" t="s">
        <v>467</v>
      </c>
    </row>
    <row r="1500" spans="1:2">
      <c r="A1500" s="292">
        <v>2240102</v>
      </c>
      <c r="B1500" s="291" t="s">
        <v>468</v>
      </c>
    </row>
    <row r="1501" spans="1:2">
      <c r="A1501" s="292">
        <v>2240103</v>
      </c>
      <c r="B1501" s="291" t="s">
        <v>469</v>
      </c>
    </row>
    <row r="1502" spans="1:2">
      <c r="A1502" s="292">
        <v>2240104</v>
      </c>
      <c r="B1502" s="291" t="s">
        <v>1605</v>
      </c>
    </row>
    <row r="1503" spans="1:2">
      <c r="A1503" s="292">
        <v>2240105</v>
      </c>
      <c r="B1503" s="291" t="s">
        <v>1606</v>
      </c>
    </row>
    <row r="1504" spans="1:2">
      <c r="A1504" s="292">
        <v>2240106</v>
      </c>
      <c r="B1504" s="291" t="s">
        <v>1607</v>
      </c>
    </row>
    <row r="1505" spans="1:2">
      <c r="A1505" s="292">
        <v>2240107</v>
      </c>
      <c r="B1505" s="291" t="s">
        <v>1608</v>
      </c>
    </row>
    <row r="1506" spans="1:2">
      <c r="A1506" s="292">
        <v>2240108</v>
      </c>
      <c r="B1506" s="291" t="s">
        <v>1609</v>
      </c>
    </row>
    <row r="1507" spans="1:2">
      <c r="A1507" s="292">
        <v>2240109</v>
      </c>
      <c r="B1507" s="291" t="s">
        <v>1610</v>
      </c>
    </row>
    <row r="1508" spans="1:2">
      <c r="A1508" s="292">
        <v>2240150</v>
      </c>
      <c r="B1508" s="291" t="s">
        <v>476</v>
      </c>
    </row>
    <row r="1509" spans="1:2">
      <c r="A1509" s="292">
        <v>2240199</v>
      </c>
      <c r="B1509" s="291" t="s">
        <v>1611</v>
      </c>
    </row>
    <row r="1510" spans="1:2">
      <c r="A1510" s="292">
        <v>22402</v>
      </c>
      <c r="B1510" s="291" t="s">
        <v>1612</v>
      </c>
    </row>
    <row r="1511" spans="1:2">
      <c r="A1511" s="292">
        <v>2240201</v>
      </c>
      <c r="B1511" s="291" t="s">
        <v>467</v>
      </c>
    </row>
    <row r="1512" spans="1:2">
      <c r="A1512" s="292">
        <v>2240202</v>
      </c>
      <c r="B1512" s="291" t="s">
        <v>468</v>
      </c>
    </row>
    <row r="1513" spans="1:2">
      <c r="A1513" s="292">
        <v>2240203</v>
      </c>
      <c r="B1513" s="291" t="s">
        <v>469</v>
      </c>
    </row>
    <row r="1514" spans="1:2">
      <c r="A1514" s="292">
        <v>2240204</v>
      </c>
      <c r="B1514" s="291" t="s">
        <v>1613</v>
      </c>
    </row>
    <row r="1515" spans="1:2">
      <c r="A1515" s="292">
        <v>2240299</v>
      </c>
      <c r="B1515" s="291" t="s">
        <v>1614</v>
      </c>
    </row>
    <row r="1516" spans="1:2">
      <c r="A1516" s="292">
        <v>22403</v>
      </c>
      <c r="B1516" s="291" t="s">
        <v>1615</v>
      </c>
    </row>
    <row r="1517" spans="1:2">
      <c r="A1517" s="292">
        <v>2240301</v>
      </c>
      <c r="B1517" s="291" t="s">
        <v>467</v>
      </c>
    </row>
    <row r="1518" spans="1:2">
      <c r="A1518" s="292">
        <v>2240302</v>
      </c>
      <c r="B1518" s="291" t="s">
        <v>468</v>
      </c>
    </row>
    <row r="1519" spans="1:2">
      <c r="A1519" s="292">
        <v>2240303</v>
      </c>
      <c r="B1519" s="291" t="s">
        <v>469</v>
      </c>
    </row>
    <row r="1520" spans="1:2">
      <c r="A1520" s="292">
        <v>2240304</v>
      </c>
      <c r="B1520" s="291" t="s">
        <v>1616</v>
      </c>
    </row>
    <row r="1521" spans="1:2">
      <c r="A1521" s="292">
        <v>2240399</v>
      </c>
      <c r="B1521" s="291" t="s">
        <v>1617</v>
      </c>
    </row>
    <row r="1522" spans="1:2">
      <c r="A1522" s="292">
        <v>22404</v>
      </c>
      <c r="B1522" s="291" t="s">
        <v>1618</v>
      </c>
    </row>
    <row r="1523" spans="1:2">
      <c r="A1523" s="292">
        <v>2240401</v>
      </c>
      <c r="B1523" s="291" t="s">
        <v>467</v>
      </c>
    </row>
    <row r="1524" spans="1:2">
      <c r="A1524" s="292">
        <v>2240402</v>
      </c>
      <c r="B1524" s="291" t="s">
        <v>468</v>
      </c>
    </row>
    <row r="1525" spans="1:2">
      <c r="A1525" s="292">
        <v>2240403</v>
      </c>
      <c r="B1525" s="291" t="s">
        <v>469</v>
      </c>
    </row>
    <row r="1526" spans="1:2">
      <c r="A1526" s="292">
        <v>2240404</v>
      </c>
      <c r="B1526" s="291" t="s">
        <v>1619</v>
      </c>
    </row>
    <row r="1527" spans="1:2">
      <c r="A1527" s="292">
        <v>2240405</v>
      </c>
      <c r="B1527" s="291" t="s">
        <v>1620</v>
      </c>
    </row>
    <row r="1528" spans="1:2">
      <c r="A1528" s="292">
        <v>2240450</v>
      </c>
      <c r="B1528" s="291" t="s">
        <v>476</v>
      </c>
    </row>
    <row r="1529" spans="1:2">
      <c r="A1529" s="292">
        <v>2240499</v>
      </c>
      <c r="B1529" s="291" t="s">
        <v>1621</v>
      </c>
    </row>
    <row r="1530" spans="1:2">
      <c r="A1530" s="292">
        <v>22405</v>
      </c>
      <c r="B1530" s="291" t="s">
        <v>1622</v>
      </c>
    </row>
    <row r="1531" spans="1:2">
      <c r="A1531" s="292">
        <v>2240501</v>
      </c>
      <c r="B1531" s="291" t="s">
        <v>467</v>
      </c>
    </row>
    <row r="1532" spans="1:2">
      <c r="A1532" s="292">
        <v>2240502</v>
      </c>
      <c r="B1532" s="291" t="s">
        <v>468</v>
      </c>
    </row>
    <row r="1533" spans="1:2">
      <c r="A1533" s="292">
        <v>2240503</v>
      </c>
      <c r="B1533" s="291" t="s">
        <v>469</v>
      </c>
    </row>
    <row r="1534" spans="1:2">
      <c r="A1534" s="292">
        <v>2240504</v>
      </c>
      <c r="B1534" s="291" t="s">
        <v>1623</v>
      </c>
    </row>
    <row r="1535" spans="1:2">
      <c r="A1535" s="292">
        <v>2240505</v>
      </c>
      <c r="B1535" s="291" t="s">
        <v>1624</v>
      </c>
    </row>
    <row r="1536" spans="1:2">
      <c r="A1536" s="292">
        <v>2240506</v>
      </c>
      <c r="B1536" s="291" t="s">
        <v>1625</v>
      </c>
    </row>
    <row r="1537" spans="1:2">
      <c r="A1537" s="292">
        <v>2240507</v>
      </c>
      <c r="B1537" s="291" t="s">
        <v>1626</v>
      </c>
    </row>
    <row r="1538" spans="1:2">
      <c r="A1538" s="292">
        <v>2240508</v>
      </c>
      <c r="B1538" s="291" t="s">
        <v>1627</v>
      </c>
    </row>
    <row r="1539" spans="1:2">
      <c r="A1539" s="292">
        <v>2240509</v>
      </c>
      <c r="B1539" s="291" t="s">
        <v>1628</v>
      </c>
    </row>
    <row r="1540" spans="1:2">
      <c r="A1540" s="292">
        <v>2240510</v>
      </c>
      <c r="B1540" s="291" t="s">
        <v>1629</v>
      </c>
    </row>
    <row r="1541" spans="1:2">
      <c r="A1541" s="292">
        <v>2240550</v>
      </c>
      <c r="B1541" s="291" t="s">
        <v>1630</v>
      </c>
    </row>
    <row r="1542" spans="1:2">
      <c r="A1542" s="292">
        <v>2240599</v>
      </c>
      <c r="B1542" s="291" t="s">
        <v>1631</v>
      </c>
    </row>
    <row r="1543" spans="1:2">
      <c r="A1543" s="292">
        <v>22406</v>
      </c>
      <c r="B1543" s="291" t="s">
        <v>1632</v>
      </c>
    </row>
    <row r="1544" spans="1:2">
      <c r="A1544" s="292">
        <v>2240601</v>
      </c>
      <c r="B1544" s="291" t="s">
        <v>1633</v>
      </c>
    </row>
    <row r="1545" spans="1:2">
      <c r="A1545" s="292">
        <v>2240602</v>
      </c>
      <c r="B1545" s="291" t="s">
        <v>1634</v>
      </c>
    </row>
    <row r="1546" spans="1:2">
      <c r="A1546" s="292">
        <v>2240699</v>
      </c>
      <c r="B1546" s="291" t="s">
        <v>1635</v>
      </c>
    </row>
    <row r="1547" spans="1:2">
      <c r="A1547" s="292">
        <v>22407</v>
      </c>
      <c r="B1547" s="291" t="s">
        <v>1636</v>
      </c>
    </row>
    <row r="1548" spans="1:2">
      <c r="A1548" s="292">
        <v>2240703</v>
      </c>
      <c r="B1548" s="291" t="s">
        <v>1637</v>
      </c>
    </row>
    <row r="1549" spans="1:2">
      <c r="A1549" s="292">
        <v>2240704</v>
      </c>
      <c r="B1549" s="291" t="s">
        <v>1638</v>
      </c>
    </row>
    <row r="1550" spans="1:2">
      <c r="A1550" s="292">
        <v>2240799</v>
      </c>
      <c r="B1550" s="291" t="s">
        <v>1639</v>
      </c>
    </row>
    <row r="1551" spans="1:2">
      <c r="A1551" s="292">
        <v>22499</v>
      </c>
      <c r="B1551" s="291" t="s">
        <v>1640</v>
      </c>
    </row>
    <row r="1552" spans="1:2">
      <c r="A1552" s="292">
        <v>2249999</v>
      </c>
      <c r="B1552" s="291" t="s">
        <v>1640</v>
      </c>
    </row>
    <row r="1553" spans="1:2">
      <c r="A1553" s="292">
        <v>227</v>
      </c>
      <c r="B1553" s="291" t="s">
        <v>1641</v>
      </c>
    </row>
    <row r="1554" spans="1:2">
      <c r="A1554" s="292">
        <v>229</v>
      </c>
      <c r="B1554" s="291" t="s">
        <v>12</v>
      </c>
    </row>
    <row r="1555" spans="1:2">
      <c r="A1555" s="292">
        <v>22902</v>
      </c>
      <c r="B1555" s="291" t="s">
        <v>1642</v>
      </c>
    </row>
    <row r="1556" spans="1:2">
      <c r="A1556" s="292">
        <v>2290201</v>
      </c>
      <c r="B1556" s="291" t="s">
        <v>1642</v>
      </c>
    </row>
    <row r="1557" spans="1:2">
      <c r="A1557" s="292">
        <v>22904</v>
      </c>
      <c r="B1557" s="291" t="s">
        <v>1643</v>
      </c>
    </row>
    <row r="1558" spans="1:2">
      <c r="A1558" s="292">
        <v>2290401</v>
      </c>
      <c r="B1558" s="291" t="s">
        <v>1644</v>
      </c>
    </row>
    <row r="1559" spans="1:2">
      <c r="A1559" s="292">
        <v>2290402</v>
      </c>
      <c r="B1559" s="291" t="s">
        <v>1645</v>
      </c>
    </row>
    <row r="1560" spans="1:2">
      <c r="A1560" s="292">
        <v>2290403</v>
      </c>
      <c r="B1560" s="291" t="s">
        <v>1646</v>
      </c>
    </row>
    <row r="1561" spans="1:2">
      <c r="A1561" s="292">
        <v>22908</v>
      </c>
      <c r="B1561" s="291" t="s">
        <v>1647</v>
      </c>
    </row>
    <row r="1562" spans="1:2">
      <c r="A1562" s="292">
        <v>2290802</v>
      </c>
      <c r="B1562" s="291" t="s">
        <v>1648</v>
      </c>
    </row>
    <row r="1563" spans="1:2">
      <c r="A1563" s="292">
        <v>2290803</v>
      </c>
      <c r="B1563" s="291" t="s">
        <v>1649</v>
      </c>
    </row>
    <row r="1564" spans="1:2">
      <c r="A1564" s="292">
        <v>2290804</v>
      </c>
      <c r="B1564" s="291" t="s">
        <v>1650</v>
      </c>
    </row>
    <row r="1565" spans="1:2">
      <c r="A1565" s="292">
        <v>2290805</v>
      </c>
      <c r="B1565" s="291" t="s">
        <v>1651</v>
      </c>
    </row>
    <row r="1566" spans="1:2">
      <c r="A1566" s="292">
        <v>2290806</v>
      </c>
      <c r="B1566" s="291" t="s">
        <v>1652</v>
      </c>
    </row>
    <row r="1567" spans="1:2">
      <c r="A1567" s="292">
        <v>2290807</v>
      </c>
      <c r="B1567" s="291" t="s">
        <v>1653</v>
      </c>
    </row>
    <row r="1568" spans="1:2">
      <c r="A1568" s="292">
        <v>2290808</v>
      </c>
      <c r="B1568" s="291" t="s">
        <v>1654</v>
      </c>
    </row>
    <row r="1569" spans="1:2">
      <c r="A1569" s="292">
        <v>2290899</v>
      </c>
      <c r="B1569" s="291" t="s">
        <v>1655</v>
      </c>
    </row>
    <row r="1570" spans="1:2">
      <c r="A1570" s="292">
        <v>22960</v>
      </c>
      <c r="B1570" s="291" t="s">
        <v>1656</v>
      </c>
    </row>
    <row r="1571" spans="1:2">
      <c r="A1571" s="292">
        <v>2296001</v>
      </c>
      <c r="B1571" s="291" t="s">
        <v>1657</v>
      </c>
    </row>
    <row r="1572" spans="1:2">
      <c r="A1572" s="292">
        <v>2296002</v>
      </c>
      <c r="B1572" s="291" t="s">
        <v>1658</v>
      </c>
    </row>
    <row r="1573" spans="1:2">
      <c r="A1573" s="292">
        <v>2296003</v>
      </c>
      <c r="B1573" s="291" t="s">
        <v>1659</v>
      </c>
    </row>
    <row r="1574" spans="1:2">
      <c r="A1574" s="292">
        <v>2296004</v>
      </c>
      <c r="B1574" s="291" t="s">
        <v>1660</v>
      </c>
    </row>
    <row r="1575" spans="1:2">
      <c r="A1575" s="292">
        <v>2296005</v>
      </c>
      <c r="B1575" s="291" t="s">
        <v>1661</v>
      </c>
    </row>
    <row r="1576" spans="1:2">
      <c r="A1576" s="292">
        <v>2296006</v>
      </c>
      <c r="B1576" s="291" t="s">
        <v>1662</v>
      </c>
    </row>
    <row r="1577" spans="1:2">
      <c r="A1577" s="292">
        <v>2296010</v>
      </c>
      <c r="B1577" s="291" t="s">
        <v>1663</v>
      </c>
    </row>
    <row r="1578" spans="1:2">
      <c r="A1578" s="292">
        <v>2296011</v>
      </c>
      <c r="B1578" s="291" t="s">
        <v>1664</v>
      </c>
    </row>
    <row r="1579" spans="1:2">
      <c r="A1579" s="292">
        <v>2296012</v>
      </c>
      <c r="B1579" s="291" t="s">
        <v>1665</v>
      </c>
    </row>
    <row r="1580" spans="1:2">
      <c r="A1580" s="292">
        <v>2296013</v>
      </c>
      <c r="B1580" s="291" t="s">
        <v>1666</v>
      </c>
    </row>
    <row r="1581" spans="1:2">
      <c r="A1581" s="292">
        <v>2296099</v>
      </c>
      <c r="B1581" s="291" t="s">
        <v>1667</v>
      </c>
    </row>
    <row r="1582" spans="1:2">
      <c r="A1582" s="292">
        <v>22999</v>
      </c>
      <c r="B1582" s="291" t="s">
        <v>12</v>
      </c>
    </row>
    <row r="1583" spans="1:2">
      <c r="A1583" s="292">
        <v>2299999</v>
      </c>
      <c r="B1583" s="291" t="s">
        <v>12</v>
      </c>
    </row>
    <row r="1584" spans="1:2">
      <c r="A1584" s="292">
        <v>230</v>
      </c>
      <c r="B1584" s="291" t="s">
        <v>1668</v>
      </c>
    </row>
    <row r="1585" spans="1:2">
      <c r="A1585" s="292">
        <v>23001</v>
      </c>
      <c r="B1585" s="291" t="s">
        <v>1669</v>
      </c>
    </row>
    <row r="1586" spans="1:2">
      <c r="A1586" s="292">
        <v>2300102</v>
      </c>
      <c r="B1586" s="291" t="s">
        <v>1670</v>
      </c>
    </row>
    <row r="1587" spans="1:2">
      <c r="A1587" s="292">
        <v>2300103</v>
      </c>
      <c r="B1587" s="291" t="s">
        <v>1671</v>
      </c>
    </row>
    <row r="1588" spans="1:2">
      <c r="A1588" s="292">
        <v>2300104</v>
      </c>
      <c r="B1588" s="291" t="s">
        <v>1672</v>
      </c>
    </row>
    <row r="1589" spans="1:2">
      <c r="A1589" s="292">
        <v>2300105</v>
      </c>
      <c r="B1589" s="291" t="s">
        <v>1673</v>
      </c>
    </row>
    <row r="1590" spans="1:2">
      <c r="A1590" s="292">
        <v>2300106</v>
      </c>
      <c r="B1590" s="291" t="s">
        <v>1674</v>
      </c>
    </row>
    <row r="1591" spans="1:2">
      <c r="A1591" s="292">
        <v>2300199</v>
      </c>
      <c r="B1591" s="291" t="s">
        <v>1675</v>
      </c>
    </row>
    <row r="1592" spans="1:2">
      <c r="A1592" s="292">
        <v>23002</v>
      </c>
      <c r="B1592" s="291" t="s">
        <v>1676</v>
      </c>
    </row>
    <row r="1593" spans="1:2">
      <c r="A1593" s="292">
        <v>2300201</v>
      </c>
      <c r="B1593" s="291" t="s">
        <v>1677</v>
      </c>
    </row>
    <row r="1594" spans="1:2">
      <c r="A1594" s="292">
        <v>2300202</v>
      </c>
      <c r="B1594" s="291" t="s">
        <v>1678</v>
      </c>
    </row>
    <row r="1595" spans="1:2">
      <c r="A1595" s="292">
        <v>2300207</v>
      </c>
      <c r="B1595" s="291" t="s">
        <v>1679</v>
      </c>
    </row>
    <row r="1596" spans="1:2">
      <c r="A1596" s="292">
        <v>2300208</v>
      </c>
      <c r="B1596" s="291" t="s">
        <v>1680</v>
      </c>
    </row>
    <row r="1597" spans="1:2">
      <c r="A1597" s="292">
        <v>2300212</v>
      </c>
      <c r="B1597" s="291" t="s">
        <v>1681</v>
      </c>
    </row>
    <row r="1598" spans="1:2">
      <c r="A1598" s="292">
        <v>2300214</v>
      </c>
      <c r="B1598" s="291" t="s">
        <v>1682</v>
      </c>
    </row>
    <row r="1599" spans="1:2">
      <c r="A1599" s="292">
        <v>2300225</v>
      </c>
      <c r="B1599" s="291" t="s">
        <v>1683</v>
      </c>
    </row>
    <row r="1600" spans="1:2">
      <c r="A1600" s="292">
        <v>2300226</v>
      </c>
      <c r="B1600" s="291" t="s">
        <v>1684</v>
      </c>
    </row>
    <row r="1601" spans="1:2">
      <c r="A1601" s="292">
        <v>2300227</v>
      </c>
      <c r="B1601" s="291" t="s">
        <v>1685</v>
      </c>
    </row>
    <row r="1602" spans="1:2">
      <c r="A1602" s="292">
        <v>2300228</v>
      </c>
      <c r="B1602" s="291" t="s">
        <v>1686</v>
      </c>
    </row>
    <row r="1603" spans="1:2">
      <c r="A1603" s="292">
        <v>2300229</v>
      </c>
      <c r="B1603" s="291" t="s">
        <v>1687</v>
      </c>
    </row>
    <row r="1604" spans="1:2">
      <c r="A1604" s="292">
        <v>2300230</v>
      </c>
      <c r="B1604" s="291" t="s">
        <v>1688</v>
      </c>
    </row>
    <row r="1605" spans="1:2">
      <c r="A1605" s="292">
        <v>2300231</v>
      </c>
      <c r="B1605" s="291" t="s">
        <v>1689</v>
      </c>
    </row>
    <row r="1606" spans="1:2">
      <c r="A1606" s="292">
        <v>2300241</v>
      </c>
      <c r="B1606" s="291" t="s">
        <v>1690</v>
      </c>
    </row>
    <row r="1607" spans="1:2">
      <c r="A1607" s="292">
        <v>2300242</v>
      </c>
      <c r="B1607" s="291" t="s">
        <v>1691</v>
      </c>
    </row>
    <row r="1608" spans="1:2">
      <c r="A1608" s="292">
        <v>2300243</v>
      </c>
      <c r="B1608" s="291" t="s">
        <v>1692</v>
      </c>
    </row>
    <row r="1609" spans="1:2">
      <c r="A1609" s="292">
        <v>2300244</v>
      </c>
      <c r="B1609" s="291" t="s">
        <v>1693</v>
      </c>
    </row>
    <row r="1610" spans="1:2">
      <c r="A1610" s="292">
        <v>2300245</v>
      </c>
      <c r="B1610" s="291" t="s">
        <v>1694</v>
      </c>
    </row>
    <row r="1611" spans="1:2">
      <c r="A1611" s="292">
        <v>2300246</v>
      </c>
      <c r="B1611" s="291" t="s">
        <v>1695</v>
      </c>
    </row>
    <row r="1612" spans="1:2">
      <c r="A1612" s="292">
        <v>2300247</v>
      </c>
      <c r="B1612" s="291" t="s">
        <v>1696</v>
      </c>
    </row>
    <row r="1613" spans="1:2">
      <c r="A1613" s="292">
        <v>2300248</v>
      </c>
      <c r="B1613" s="291" t="s">
        <v>1697</v>
      </c>
    </row>
    <row r="1614" spans="1:2">
      <c r="A1614" s="292">
        <v>2300249</v>
      </c>
      <c r="B1614" s="291" t="s">
        <v>1698</v>
      </c>
    </row>
    <row r="1615" spans="1:2">
      <c r="A1615" s="292">
        <v>2300250</v>
      </c>
      <c r="B1615" s="291" t="s">
        <v>1699</v>
      </c>
    </row>
    <row r="1616" spans="1:2">
      <c r="A1616" s="292">
        <v>2300251</v>
      </c>
      <c r="B1616" s="291" t="s">
        <v>1700</v>
      </c>
    </row>
    <row r="1617" spans="1:2">
      <c r="A1617" s="292">
        <v>2300252</v>
      </c>
      <c r="B1617" s="291" t="s">
        <v>1701</v>
      </c>
    </row>
    <row r="1618" spans="1:2">
      <c r="A1618" s="292">
        <v>2300253</v>
      </c>
      <c r="B1618" s="291" t="s">
        <v>1702</v>
      </c>
    </row>
    <row r="1619" spans="1:2">
      <c r="A1619" s="292">
        <v>2300254</v>
      </c>
      <c r="B1619" s="291" t="s">
        <v>1703</v>
      </c>
    </row>
    <row r="1620" spans="1:2">
      <c r="A1620" s="292">
        <v>2300255</v>
      </c>
      <c r="B1620" s="291" t="s">
        <v>1704</v>
      </c>
    </row>
    <row r="1621" spans="1:2">
      <c r="A1621" s="292">
        <v>2300256</v>
      </c>
      <c r="B1621" s="291" t="s">
        <v>1705</v>
      </c>
    </row>
    <row r="1622" spans="1:2">
      <c r="A1622" s="292">
        <v>2300257</v>
      </c>
      <c r="B1622" s="291" t="s">
        <v>1706</v>
      </c>
    </row>
    <row r="1623" spans="1:2">
      <c r="A1623" s="292">
        <v>2300258</v>
      </c>
      <c r="B1623" s="291" t="s">
        <v>1707</v>
      </c>
    </row>
    <row r="1624" spans="1:2">
      <c r="A1624" s="292">
        <v>2300259</v>
      </c>
      <c r="B1624" s="291" t="s">
        <v>1708</v>
      </c>
    </row>
    <row r="1625" spans="1:2">
      <c r="A1625" s="292">
        <v>2300260</v>
      </c>
      <c r="B1625" s="291" t="s">
        <v>1709</v>
      </c>
    </row>
    <row r="1626" spans="1:2">
      <c r="A1626" s="292">
        <v>2300269</v>
      </c>
      <c r="B1626" s="291" t="s">
        <v>1710</v>
      </c>
    </row>
    <row r="1627" spans="1:2">
      <c r="A1627" s="292">
        <v>2300299</v>
      </c>
      <c r="B1627" s="291" t="s">
        <v>1711</v>
      </c>
    </row>
    <row r="1628" spans="1:2">
      <c r="A1628" s="292">
        <v>23003</v>
      </c>
      <c r="B1628" s="291" t="s">
        <v>1712</v>
      </c>
    </row>
    <row r="1629" spans="1:2">
      <c r="A1629" s="292">
        <v>2300301</v>
      </c>
      <c r="B1629" s="291" t="s">
        <v>1476</v>
      </c>
    </row>
    <row r="1630" spans="1:2">
      <c r="A1630" s="292">
        <v>2300302</v>
      </c>
      <c r="B1630" s="291" t="s">
        <v>1713</v>
      </c>
    </row>
    <row r="1631" spans="1:2">
      <c r="A1631" s="292">
        <v>2300303</v>
      </c>
      <c r="B1631" s="291" t="s">
        <v>1714</v>
      </c>
    </row>
    <row r="1632" spans="1:2">
      <c r="A1632" s="292">
        <v>2300304</v>
      </c>
      <c r="B1632" s="291" t="s">
        <v>1715</v>
      </c>
    </row>
    <row r="1633" spans="1:2">
      <c r="A1633" s="292">
        <v>2300305</v>
      </c>
      <c r="B1633" s="291" t="s">
        <v>1477</v>
      </c>
    </row>
    <row r="1634" spans="1:2">
      <c r="A1634" s="292">
        <v>2300306</v>
      </c>
      <c r="B1634" s="291" t="s">
        <v>1716</v>
      </c>
    </row>
    <row r="1635" spans="1:2">
      <c r="A1635" s="292">
        <v>2300307</v>
      </c>
      <c r="B1635" s="291" t="s">
        <v>1717</v>
      </c>
    </row>
    <row r="1636" spans="1:2">
      <c r="A1636" s="292">
        <v>2300308</v>
      </c>
      <c r="B1636" s="291" t="s">
        <v>1718</v>
      </c>
    </row>
    <row r="1637" spans="1:2">
      <c r="A1637" s="292">
        <v>2300310</v>
      </c>
      <c r="B1637" s="291" t="s">
        <v>1719</v>
      </c>
    </row>
    <row r="1638" spans="1:2">
      <c r="A1638" s="292">
        <v>2300311</v>
      </c>
      <c r="B1638" s="291" t="s">
        <v>1480</v>
      </c>
    </row>
    <row r="1639" spans="1:2">
      <c r="A1639" s="292">
        <v>2300312</v>
      </c>
      <c r="B1639" s="291" t="s">
        <v>1720</v>
      </c>
    </row>
    <row r="1640" spans="1:2">
      <c r="A1640" s="292">
        <v>2300313</v>
      </c>
      <c r="B1640" s="291" t="s">
        <v>1721</v>
      </c>
    </row>
    <row r="1641" spans="1:2">
      <c r="A1641" s="292">
        <v>2300314</v>
      </c>
      <c r="B1641" s="291" t="s">
        <v>1482</v>
      </c>
    </row>
    <row r="1642" spans="1:2">
      <c r="A1642" s="292">
        <v>2300315</v>
      </c>
      <c r="B1642" s="291" t="s">
        <v>1722</v>
      </c>
    </row>
    <row r="1643" spans="1:2">
      <c r="A1643" s="292">
        <v>2300316</v>
      </c>
      <c r="B1643" s="291" t="s">
        <v>1723</v>
      </c>
    </row>
    <row r="1644" spans="1:2">
      <c r="A1644" s="292">
        <v>2300317</v>
      </c>
      <c r="B1644" s="291" t="s">
        <v>1724</v>
      </c>
    </row>
    <row r="1645" spans="1:2">
      <c r="A1645" s="292">
        <v>2300320</v>
      </c>
      <c r="B1645" s="291" t="s">
        <v>1725</v>
      </c>
    </row>
    <row r="1646" spans="1:2">
      <c r="A1646" s="292">
        <v>2300321</v>
      </c>
      <c r="B1646" s="291" t="s">
        <v>1483</v>
      </c>
    </row>
    <row r="1647" spans="1:2">
      <c r="A1647" s="292">
        <v>2300322</v>
      </c>
      <c r="B1647" s="291" t="s">
        <v>1726</v>
      </c>
    </row>
    <row r="1648" spans="1:2">
      <c r="A1648" s="292">
        <v>2300324</v>
      </c>
      <c r="B1648" s="291" t="s">
        <v>1727</v>
      </c>
    </row>
    <row r="1649" spans="1:2">
      <c r="A1649" s="292">
        <v>2300399</v>
      </c>
      <c r="B1649" s="291" t="s">
        <v>12</v>
      </c>
    </row>
    <row r="1650" spans="1:2">
      <c r="A1650" s="292">
        <v>23004</v>
      </c>
      <c r="B1650" s="291" t="s">
        <v>1728</v>
      </c>
    </row>
    <row r="1651" spans="1:2">
      <c r="A1651" s="292">
        <v>2300403</v>
      </c>
      <c r="B1651" s="291" t="s">
        <v>1729</v>
      </c>
    </row>
    <row r="1652" spans="1:2">
      <c r="A1652" s="292">
        <v>2300404</v>
      </c>
      <c r="B1652" s="291" t="s">
        <v>1716</v>
      </c>
    </row>
    <row r="1653" spans="1:2">
      <c r="A1653" s="292">
        <v>2300405</v>
      </c>
      <c r="B1653" s="291" t="s">
        <v>1717</v>
      </c>
    </row>
    <row r="1654" spans="1:2">
      <c r="A1654" s="292">
        <v>2300406</v>
      </c>
      <c r="B1654" s="291" t="s">
        <v>1718</v>
      </c>
    </row>
    <row r="1655" spans="1:2">
      <c r="A1655" s="292">
        <v>2300407</v>
      </c>
      <c r="B1655" s="291" t="s">
        <v>1480</v>
      </c>
    </row>
    <row r="1656" spans="1:2">
      <c r="A1656" s="292">
        <v>2300408</v>
      </c>
      <c r="B1656" s="291" t="s">
        <v>1720</v>
      </c>
    </row>
    <row r="1657" spans="1:2">
      <c r="A1657" s="292">
        <v>2300409</v>
      </c>
      <c r="B1657" s="291" t="s">
        <v>1721</v>
      </c>
    </row>
    <row r="1658" spans="1:2">
      <c r="A1658" s="292">
        <v>2300410</v>
      </c>
      <c r="B1658" s="291" t="s">
        <v>1482</v>
      </c>
    </row>
    <row r="1659" spans="1:2">
      <c r="A1659" s="292">
        <v>2300411</v>
      </c>
      <c r="B1659" s="291" t="s">
        <v>1722</v>
      </c>
    </row>
    <row r="1660" spans="1:2">
      <c r="A1660" s="292">
        <v>2300499</v>
      </c>
      <c r="B1660" s="291" t="s">
        <v>12</v>
      </c>
    </row>
    <row r="1661" spans="1:2">
      <c r="A1661" s="292">
        <v>23005</v>
      </c>
      <c r="B1661" s="291" t="s">
        <v>1730</v>
      </c>
    </row>
    <row r="1662" spans="1:2">
      <c r="A1662" s="292">
        <v>2300501</v>
      </c>
      <c r="B1662" s="291" t="s">
        <v>1731</v>
      </c>
    </row>
    <row r="1663" spans="1:2">
      <c r="A1663" s="292">
        <v>23006</v>
      </c>
      <c r="B1663" s="291" t="s">
        <v>1732</v>
      </c>
    </row>
    <row r="1664" spans="1:2">
      <c r="A1664" s="292">
        <v>2300601</v>
      </c>
      <c r="B1664" s="291" t="s">
        <v>1733</v>
      </c>
    </row>
    <row r="1665" spans="1:2">
      <c r="A1665" s="292">
        <v>2300602</v>
      </c>
      <c r="B1665" s="291" t="s">
        <v>1734</v>
      </c>
    </row>
    <row r="1666" spans="1:2">
      <c r="A1666" s="292">
        <v>2300603</v>
      </c>
      <c r="B1666" s="291" t="s">
        <v>1735</v>
      </c>
    </row>
    <row r="1667" spans="1:2">
      <c r="A1667" s="292">
        <v>2300604</v>
      </c>
      <c r="B1667" s="291" t="s">
        <v>1736</v>
      </c>
    </row>
    <row r="1668" spans="1:2">
      <c r="A1668" s="292">
        <v>23008</v>
      </c>
      <c r="B1668" s="291" t="s">
        <v>1737</v>
      </c>
    </row>
    <row r="1669" spans="1:2">
      <c r="A1669" s="292">
        <v>2300802</v>
      </c>
      <c r="B1669" s="291" t="s">
        <v>1738</v>
      </c>
    </row>
    <row r="1670" spans="1:2">
      <c r="A1670" s="292">
        <v>2300803</v>
      </c>
      <c r="B1670" s="291" t="s">
        <v>1739</v>
      </c>
    </row>
    <row r="1671" spans="1:2">
      <c r="A1671" s="292">
        <v>2300899</v>
      </c>
      <c r="B1671" s="291" t="s">
        <v>1740</v>
      </c>
    </row>
    <row r="1672" spans="1:2">
      <c r="A1672" s="292">
        <v>23009</v>
      </c>
      <c r="B1672" s="291" t="s">
        <v>1741</v>
      </c>
    </row>
    <row r="1673" spans="1:2">
      <c r="A1673" s="292">
        <v>2300901</v>
      </c>
      <c r="B1673" s="291" t="s">
        <v>1742</v>
      </c>
    </row>
    <row r="1674" spans="1:2">
      <c r="A1674" s="292">
        <v>2300902</v>
      </c>
      <c r="B1674" s="291" t="s">
        <v>1743</v>
      </c>
    </row>
    <row r="1675" spans="1:2">
      <c r="A1675" s="292">
        <v>2300911</v>
      </c>
      <c r="B1675" s="291" t="s">
        <v>1744</v>
      </c>
    </row>
    <row r="1676" spans="1:2">
      <c r="A1676" s="292">
        <v>2300912</v>
      </c>
      <c r="B1676" s="291" t="s">
        <v>1745</v>
      </c>
    </row>
    <row r="1677" spans="1:2">
      <c r="A1677" s="292">
        <v>2300913</v>
      </c>
      <c r="B1677" s="291" t="s">
        <v>1746</v>
      </c>
    </row>
    <row r="1678" spans="1:2">
      <c r="A1678" s="292">
        <v>2300914</v>
      </c>
      <c r="B1678" s="291" t="s">
        <v>1747</v>
      </c>
    </row>
    <row r="1679" spans="1:2">
      <c r="A1679" s="292">
        <v>2300915</v>
      </c>
      <c r="B1679" s="291" t="s">
        <v>1748</v>
      </c>
    </row>
    <row r="1680" spans="1:2">
      <c r="A1680" s="292">
        <v>2300916</v>
      </c>
      <c r="B1680" s="291" t="s">
        <v>1749</v>
      </c>
    </row>
    <row r="1681" spans="1:2">
      <c r="A1681" s="292">
        <v>2300917</v>
      </c>
      <c r="B1681" s="291" t="s">
        <v>1750</v>
      </c>
    </row>
    <row r="1682" spans="1:2">
      <c r="A1682" s="292">
        <v>2300999</v>
      </c>
      <c r="B1682" s="291" t="s">
        <v>1751</v>
      </c>
    </row>
    <row r="1683" spans="1:2">
      <c r="A1683" s="292">
        <v>23011</v>
      </c>
      <c r="B1683" s="291" t="s">
        <v>1752</v>
      </c>
    </row>
    <row r="1684" spans="1:2">
      <c r="A1684" s="292">
        <v>2301101</v>
      </c>
      <c r="B1684" s="291" t="s">
        <v>1753</v>
      </c>
    </row>
    <row r="1685" spans="1:2">
      <c r="A1685" s="292">
        <v>2301102</v>
      </c>
      <c r="B1685" s="291" t="s">
        <v>1754</v>
      </c>
    </row>
    <row r="1686" spans="1:2">
      <c r="A1686" s="292">
        <v>2301103</v>
      </c>
      <c r="B1686" s="291" t="s">
        <v>1755</v>
      </c>
    </row>
    <row r="1687" spans="1:2">
      <c r="A1687" s="292">
        <v>2301104</v>
      </c>
      <c r="B1687" s="291" t="s">
        <v>1756</v>
      </c>
    </row>
    <row r="1688" spans="1:2">
      <c r="A1688" s="292">
        <v>2301105</v>
      </c>
      <c r="B1688" s="291" t="s">
        <v>1757</v>
      </c>
    </row>
    <row r="1689" spans="1:2">
      <c r="A1689" s="292">
        <v>2301106</v>
      </c>
      <c r="B1689" s="291" t="s">
        <v>1758</v>
      </c>
    </row>
    <row r="1690" spans="1:2">
      <c r="A1690" s="292">
        <v>2301109</v>
      </c>
      <c r="B1690" s="291" t="s">
        <v>1759</v>
      </c>
    </row>
    <row r="1691" spans="1:2">
      <c r="A1691" s="292">
        <v>2301115</v>
      </c>
      <c r="B1691" s="291" t="s">
        <v>1760</v>
      </c>
    </row>
    <row r="1692" spans="1:2">
      <c r="A1692" s="292">
        <v>2301117</v>
      </c>
      <c r="B1692" s="291" t="s">
        <v>1761</v>
      </c>
    </row>
    <row r="1693" spans="1:2">
      <c r="A1693" s="292">
        <v>2301118</v>
      </c>
      <c r="B1693" s="291" t="s">
        <v>1762</v>
      </c>
    </row>
    <row r="1694" spans="1:2">
      <c r="A1694" s="292">
        <v>2301120</v>
      </c>
      <c r="B1694" s="291" t="s">
        <v>1763</v>
      </c>
    </row>
    <row r="1695" spans="1:2">
      <c r="A1695" s="292">
        <v>2301121</v>
      </c>
      <c r="B1695" s="291" t="s">
        <v>1764</v>
      </c>
    </row>
    <row r="1696" spans="1:2">
      <c r="A1696" s="292">
        <v>2301122</v>
      </c>
      <c r="B1696" s="291" t="s">
        <v>1765</v>
      </c>
    </row>
    <row r="1697" spans="1:2">
      <c r="A1697" s="292">
        <v>2301123</v>
      </c>
      <c r="B1697" s="291" t="s">
        <v>1766</v>
      </c>
    </row>
    <row r="1698" spans="1:2">
      <c r="A1698" s="292">
        <v>2301124</v>
      </c>
      <c r="B1698" s="291" t="s">
        <v>1767</v>
      </c>
    </row>
    <row r="1699" spans="1:2">
      <c r="A1699" s="292">
        <v>2301131</v>
      </c>
      <c r="B1699" s="291" t="s">
        <v>1768</v>
      </c>
    </row>
    <row r="1700" spans="1:2">
      <c r="A1700" s="292">
        <v>2301132</v>
      </c>
      <c r="B1700" s="291" t="s">
        <v>1769</v>
      </c>
    </row>
    <row r="1701" spans="1:2">
      <c r="A1701" s="292">
        <v>2301133</v>
      </c>
      <c r="B1701" s="291" t="s">
        <v>1770</v>
      </c>
    </row>
    <row r="1702" spans="1:2">
      <c r="A1702" s="292">
        <v>2301198</v>
      </c>
      <c r="B1702" s="291" t="s">
        <v>1771</v>
      </c>
    </row>
    <row r="1703" spans="1:2">
      <c r="A1703" s="292">
        <v>2301199</v>
      </c>
      <c r="B1703" s="291" t="s">
        <v>1772</v>
      </c>
    </row>
    <row r="1704" spans="1:2">
      <c r="A1704" s="292">
        <v>23013</v>
      </c>
      <c r="B1704" s="291" t="s">
        <v>1475</v>
      </c>
    </row>
    <row r="1705" spans="1:2">
      <c r="A1705" s="292">
        <v>23015</v>
      </c>
      <c r="B1705" s="291" t="s">
        <v>1773</v>
      </c>
    </row>
    <row r="1706" spans="1:2">
      <c r="A1706" s="292">
        <v>23016</v>
      </c>
      <c r="B1706" s="291" t="s">
        <v>1774</v>
      </c>
    </row>
    <row r="1707" spans="1:2">
      <c r="A1707" s="292">
        <v>23017</v>
      </c>
      <c r="B1707" s="291" t="s">
        <v>1775</v>
      </c>
    </row>
    <row r="1708" spans="1:2">
      <c r="A1708" s="292">
        <v>2301701</v>
      </c>
      <c r="B1708" s="291" t="s">
        <v>1776</v>
      </c>
    </row>
    <row r="1709" spans="1:2">
      <c r="A1709" s="292">
        <v>2301702</v>
      </c>
      <c r="B1709" s="291" t="s">
        <v>1777</v>
      </c>
    </row>
    <row r="1710" spans="1:2">
      <c r="A1710" s="292">
        <v>2301703</v>
      </c>
      <c r="B1710" s="291" t="s">
        <v>1778</v>
      </c>
    </row>
    <row r="1711" spans="1:2">
      <c r="A1711" s="292">
        <v>2301704</v>
      </c>
      <c r="B1711" s="291" t="s">
        <v>1779</v>
      </c>
    </row>
    <row r="1712" spans="1:2">
      <c r="A1712" s="292">
        <v>2301705</v>
      </c>
      <c r="B1712" s="291" t="s">
        <v>1780</v>
      </c>
    </row>
    <row r="1713" spans="1:2">
      <c r="A1713" s="292">
        <v>23018</v>
      </c>
      <c r="B1713" s="291" t="s">
        <v>1781</v>
      </c>
    </row>
    <row r="1714" spans="1:2">
      <c r="A1714" s="292">
        <v>2301801</v>
      </c>
      <c r="B1714" s="291" t="s">
        <v>1782</v>
      </c>
    </row>
    <row r="1715" spans="1:2">
      <c r="A1715" s="292">
        <v>2301802</v>
      </c>
      <c r="B1715" s="291" t="s">
        <v>1783</v>
      </c>
    </row>
    <row r="1716" spans="1:2">
      <c r="A1716" s="292">
        <v>2301803</v>
      </c>
      <c r="B1716" s="291" t="s">
        <v>1784</v>
      </c>
    </row>
    <row r="1717" spans="1:2">
      <c r="A1717" s="292">
        <v>2301804</v>
      </c>
      <c r="B1717" s="291" t="s">
        <v>1785</v>
      </c>
    </row>
    <row r="1718" spans="1:2">
      <c r="A1718" s="292">
        <v>2301805</v>
      </c>
      <c r="B1718" s="291" t="s">
        <v>1786</v>
      </c>
    </row>
    <row r="1719" spans="1:2">
      <c r="A1719" s="292">
        <v>2301806</v>
      </c>
      <c r="B1719" s="291" t="s">
        <v>1787</v>
      </c>
    </row>
    <row r="1720" spans="1:2">
      <c r="A1720" s="292">
        <v>2301807</v>
      </c>
      <c r="B1720" s="291" t="s">
        <v>1788</v>
      </c>
    </row>
    <row r="1721" spans="1:2">
      <c r="A1721" s="292">
        <v>23019</v>
      </c>
      <c r="B1721" s="291" t="s">
        <v>1789</v>
      </c>
    </row>
    <row r="1722" spans="1:2">
      <c r="A1722" s="292">
        <v>2301901</v>
      </c>
      <c r="B1722" s="291" t="s">
        <v>1790</v>
      </c>
    </row>
    <row r="1723" spans="1:2">
      <c r="A1723" s="292">
        <v>2301902</v>
      </c>
      <c r="B1723" s="291" t="s">
        <v>1791</v>
      </c>
    </row>
    <row r="1724" spans="1:2">
      <c r="A1724" s="292">
        <v>2301903</v>
      </c>
      <c r="B1724" s="291" t="s">
        <v>1792</v>
      </c>
    </row>
    <row r="1725" spans="1:2">
      <c r="A1725" s="292">
        <v>2301904</v>
      </c>
      <c r="B1725" s="291" t="s">
        <v>1793</v>
      </c>
    </row>
    <row r="1726" spans="1:2">
      <c r="A1726" s="292">
        <v>2301905</v>
      </c>
      <c r="B1726" s="291" t="s">
        <v>1794</v>
      </c>
    </row>
    <row r="1727" spans="1:2">
      <c r="A1727" s="292">
        <v>2301906</v>
      </c>
      <c r="B1727" s="291" t="s">
        <v>1795</v>
      </c>
    </row>
    <row r="1728" spans="1:2">
      <c r="A1728" s="292">
        <v>2301907</v>
      </c>
      <c r="B1728" s="291" t="s">
        <v>1796</v>
      </c>
    </row>
    <row r="1729" spans="1:2">
      <c r="A1729" s="292">
        <v>23090</v>
      </c>
      <c r="B1729" s="291" t="s">
        <v>1797</v>
      </c>
    </row>
    <row r="1730" spans="1:2">
      <c r="A1730" s="292">
        <v>2309002</v>
      </c>
      <c r="B1730" s="291" t="s">
        <v>1798</v>
      </c>
    </row>
    <row r="1731" spans="1:2">
      <c r="A1731" s="292">
        <v>2309003</v>
      </c>
      <c r="B1731" s="291" t="s">
        <v>1799</v>
      </c>
    </row>
    <row r="1732" spans="1:2">
      <c r="A1732" s="292">
        <v>2309004</v>
      </c>
      <c r="B1732" s="291" t="s">
        <v>1800</v>
      </c>
    </row>
    <row r="1733" spans="1:2">
      <c r="A1733" s="292">
        <v>2309005</v>
      </c>
      <c r="B1733" s="291" t="s">
        <v>1801</v>
      </c>
    </row>
    <row r="1734" spans="1:2">
      <c r="A1734" s="292">
        <v>2309006</v>
      </c>
      <c r="B1734" s="291" t="s">
        <v>1802</v>
      </c>
    </row>
    <row r="1735" spans="1:2">
      <c r="A1735" s="292">
        <v>2309007</v>
      </c>
      <c r="B1735" s="291" t="s">
        <v>1803</v>
      </c>
    </row>
    <row r="1736" spans="1:2">
      <c r="A1736" s="292">
        <v>2309008</v>
      </c>
      <c r="B1736" s="291" t="s">
        <v>1804</v>
      </c>
    </row>
    <row r="1737" spans="1:2">
      <c r="A1737" s="292">
        <v>231</v>
      </c>
      <c r="B1737" s="291" t="s">
        <v>1805</v>
      </c>
    </row>
    <row r="1738" spans="1:2">
      <c r="A1738" s="292">
        <v>23101</v>
      </c>
      <c r="B1738" s="291" t="s">
        <v>1806</v>
      </c>
    </row>
    <row r="1739" spans="1:2">
      <c r="A1739" s="292">
        <v>23102</v>
      </c>
      <c r="B1739" s="291" t="s">
        <v>1807</v>
      </c>
    </row>
    <row r="1740" spans="1:2">
      <c r="A1740" s="292">
        <v>23103</v>
      </c>
      <c r="B1740" s="291" t="s">
        <v>1808</v>
      </c>
    </row>
    <row r="1741" spans="1:2">
      <c r="A1741" s="292">
        <v>2310301</v>
      </c>
      <c r="B1741" s="291" t="s">
        <v>1809</v>
      </c>
    </row>
    <row r="1742" spans="1:2">
      <c r="A1742" s="292">
        <v>2310302</v>
      </c>
      <c r="B1742" s="291" t="s">
        <v>1810</v>
      </c>
    </row>
    <row r="1743" spans="1:2">
      <c r="A1743" s="292">
        <v>2310303</v>
      </c>
      <c r="B1743" s="291" t="s">
        <v>1811</v>
      </c>
    </row>
    <row r="1744" spans="1:2">
      <c r="A1744" s="292">
        <v>2310399</v>
      </c>
      <c r="B1744" s="291" t="s">
        <v>1812</v>
      </c>
    </row>
    <row r="1745" spans="1:2">
      <c r="A1745" s="292">
        <v>23104</v>
      </c>
      <c r="B1745" s="291" t="s">
        <v>1813</v>
      </c>
    </row>
    <row r="1746" spans="1:2">
      <c r="A1746" s="292">
        <v>2310401</v>
      </c>
      <c r="B1746" s="291" t="s">
        <v>1814</v>
      </c>
    </row>
    <row r="1747" spans="1:2">
      <c r="A1747" s="292">
        <v>2310402</v>
      </c>
      <c r="B1747" s="291" t="s">
        <v>1815</v>
      </c>
    </row>
    <row r="1748" spans="1:2">
      <c r="A1748" s="292">
        <v>2310405</v>
      </c>
      <c r="B1748" s="291" t="s">
        <v>1816</v>
      </c>
    </row>
    <row r="1749" spans="1:2">
      <c r="A1749" s="292">
        <v>2310411</v>
      </c>
      <c r="B1749" s="291" t="s">
        <v>1817</v>
      </c>
    </row>
    <row r="1750" spans="1:2">
      <c r="A1750" s="292">
        <v>2310413</v>
      </c>
      <c r="B1750" s="291" t="s">
        <v>1818</v>
      </c>
    </row>
    <row r="1751" spans="1:2">
      <c r="A1751" s="292">
        <v>2310414</v>
      </c>
      <c r="B1751" s="291" t="s">
        <v>1819</v>
      </c>
    </row>
    <row r="1752" spans="1:2">
      <c r="A1752" s="292">
        <v>2310416</v>
      </c>
      <c r="B1752" s="291" t="s">
        <v>1820</v>
      </c>
    </row>
    <row r="1753" spans="1:2">
      <c r="A1753" s="292">
        <v>2310417</v>
      </c>
      <c r="B1753" s="291" t="s">
        <v>1821</v>
      </c>
    </row>
    <row r="1754" spans="1:2">
      <c r="A1754" s="292">
        <v>2310418</v>
      </c>
      <c r="B1754" s="291" t="s">
        <v>1822</v>
      </c>
    </row>
    <row r="1755" spans="1:2">
      <c r="A1755" s="292">
        <v>2310419</v>
      </c>
      <c r="B1755" s="291" t="s">
        <v>1823</v>
      </c>
    </row>
    <row r="1756" spans="1:2">
      <c r="A1756" s="292">
        <v>2310420</v>
      </c>
      <c r="B1756" s="291" t="s">
        <v>1824</v>
      </c>
    </row>
    <row r="1757" spans="1:2">
      <c r="A1757" s="292">
        <v>2310431</v>
      </c>
      <c r="B1757" s="291" t="s">
        <v>1825</v>
      </c>
    </row>
    <row r="1758" spans="1:2">
      <c r="A1758" s="292">
        <v>2310432</v>
      </c>
      <c r="B1758" s="291" t="s">
        <v>1826</v>
      </c>
    </row>
    <row r="1759" spans="1:2">
      <c r="A1759" s="292">
        <v>2310433</v>
      </c>
      <c r="B1759" s="291" t="s">
        <v>1827</v>
      </c>
    </row>
    <row r="1760" spans="1:2">
      <c r="A1760" s="292">
        <v>2310498</v>
      </c>
      <c r="B1760" s="291" t="s">
        <v>1828</v>
      </c>
    </row>
    <row r="1761" spans="1:2">
      <c r="A1761" s="292">
        <v>2310499</v>
      </c>
      <c r="B1761" s="291" t="s">
        <v>1829</v>
      </c>
    </row>
    <row r="1762" spans="1:2">
      <c r="A1762" s="292">
        <v>23105</v>
      </c>
      <c r="B1762" s="291" t="s">
        <v>1830</v>
      </c>
    </row>
    <row r="1763" spans="1:2">
      <c r="A1763" s="292">
        <v>232</v>
      </c>
      <c r="B1763" s="291" t="s">
        <v>1831</v>
      </c>
    </row>
    <row r="1764" spans="1:2">
      <c r="A1764" s="292">
        <v>23201</v>
      </c>
      <c r="B1764" s="291" t="s">
        <v>1832</v>
      </c>
    </row>
    <row r="1765" spans="1:2">
      <c r="A1765" s="292">
        <v>23202</v>
      </c>
      <c r="B1765" s="291" t="s">
        <v>1833</v>
      </c>
    </row>
    <row r="1766" spans="1:2">
      <c r="A1766" s="292">
        <v>23203</v>
      </c>
      <c r="B1766" s="291" t="s">
        <v>1834</v>
      </c>
    </row>
    <row r="1767" spans="1:2">
      <c r="A1767" s="292">
        <v>2320301</v>
      </c>
      <c r="B1767" s="291" t="s">
        <v>1835</v>
      </c>
    </row>
    <row r="1768" spans="1:2">
      <c r="A1768" s="292">
        <v>2320302</v>
      </c>
      <c r="B1768" s="291" t="s">
        <v>1836</v>
      </c>
    </row>
    <row r="1769" spans="1:2">
      <c r="A1769" s="292">
        <v>2320303</v>
      </c>
      <c r="B1769" s="291" t="s">
        <v>1837</v>
      </c>
    </row>
    <row r="1770" spans="1:2">
      <c r="A1770" s="292">
        <v>2320399</v>
      </c>
      <c r="B1770" s="291" t="s">
        <v>1838</v>
      </c>
    </row>
    <row r="1771" spans="1:2">
      <c r="A1771" s="292">
        <v>23204</v>
      </c>
      <c r="B1771" s="291" t="s">
        <v>1839</v>
      </c>
    </row>
    <row r="1772" spans="1:2">
      <c r="A1772" s="292">
        <v>2320401</v>
      </c>
      <c r="B1772" s="291" t="s">
        <v>1840</v>
      </c>
    </row>
    <row r="1773" spans="1:2">
      <c r="A1773" s="292">
        <v>2320402</v>
      </c>
      <c r="B1773" s="291" t="s">
        <v>1841</v>
      </c>
    </row>
    <row r="1774" spans="1:2">
      <c r="A1774" s="292">
        <v>2320405</v>
      </c>
      <c r="B1774" s="291" t="s">
        <v>1842</v>
      </c>
    </row>
    <row r="1775" spans="1:2">
      <c r="A1775" s="292">
        <v>2320411</v>
      </c>
      <c r="B1775" s="291" t="s">
        <v>1843</v>
      </c>
    </row>
    <row r="1776" spans="1:2">
      <c r="A1776" s="292">
        <v>2320413</v>
      </c>
      <c r="B1776" s="291" t="s">
        <v>1844</v>
      </c>
    </row>
    <row r="1777" spans="1:2">
      <c r="A1777" s="292">
        <v>2320414</v>
      </c>
      <c r="B1777" s="291" t="s">
        <v>1845</v>
      </c>
    </row>
    <row r="1778" spans="1:2">
      <c r="A1778" s="292">
        <v>2320416</v>
      </c>
      <c r="B1778" s="291" t="s">
        <v>1846</v>
      </c>
    </row>
    <row r="1779" spans="1:2">
      <c r="A1779" s="292">
        <v>2320417</v>
      </c>
      <c r="B1779" s="291" t="s">
        <v>1847</v>
      </c>
    </row>
    <row r="1780" spans="1:2">
      <c r="A1780" s="292">
        <v>2320418</v>
      </c>
      <c r="B1780" s="291" t="s">
        <v>1848</v>
      </c>
    </row>
    <row r="1781" spans="1:2">
      <c r="A1781" s="292">
        <v>2320419</v>
      </c>
      <c r="B1781" s="291" t="s">
        <v>1849</v>
      </c>
    </row>
    <row r="1782" spans="1:2">
      <c r="A1782" s="292">
        <v>2320420</v>
      </c>
      <c r="B1782" s="291" t="s">
        <v>1850</v>
      </c>
    </row>
    <row r="1783" spans="1:2">
      <c r="A1783" s="292">
        <v>2320431</v>
      </c>
      <c r="B1783" s="291" t="s">
        <v>1851</v>
      </c>
    </row>
    <row r="1784" spans="1:2">
      <c r="A1784" s="292">
        <v>2320432</v>
      </c>
      <c r="B1784" s="291" t="s">
        <v>1852</v>
      </c>
    </row>
    <row r="1785" spans="1:2">
      <c r="A1785" s="292">
        <v>2320433</v>
      </c>
      <c r="B1785" s="291" t="s">
        <v>1853</v>
      </c>
    </row>
    <row r="1786" spans="1:2">
      <c r="A1786" s="292">
        <v>2320498</v>
      </c>
      <c r="B1786" s="291" t="s">
        <v>1854</v>
      </c>
    </row>
    <row r="1787" spans="1:2">
      <c r="A1787" s="292">
        <v>2320499</v>
      </c>
      <c r="B1787" s="291" t="s">
        <v>1855</v>
      </c>
    </row>
    <row r="1788" spans="1:2">
      <c r="A1788" s="292">
        <v>233</v>
      </c>
      <c r="B1788" s="291" t="s">
        <v>1856</v>
      </c>
    </row>
    <row r="1789" spans="1:2">
      <c r="A1789" s="292">
        <v>23301</v>
      </c>
      <c r="B1789" s="291" t="s">
        <v>1857</v>
      </c>
    </row>
    <row r="1790" spans="1:2">
      <c r="A1790" s="292">
        <v>23302</v>
      </c>
      <c r="B1790" s="291" t="s">
        <v>1858</v>
      </c>
    </row>
    <row r="1791" spans="1:2">
      <c r="A1791" s="292">
        <v>23303</v>
      </c>
      <c r="B1791" s="291" t="s">
        <v>1859</v>
      </c>
    </row>
    <row r="1792" spans="1:2">
      <c r="A1792" s="292">
        <v>23304</v>
      </c>
      <c r="B1792" s="291" t="s">
        <v>1860</v>
      </c>
    </row>
    <row r="1793" spans="1:2">
      <c r="A1793" s="292">
        <v>2330401</v>
      </c>
      <c r="B1793" s="291" t="s">
        <v>1861</v>
      </c>
    </row>
    <row r="1794" spans="1:2">
      <c r="A1794" s="292">
        <v>2330402</v>
      </c>
      <c r="B1794" s="291" t="s">
        <v>1862</v>
      </c>
    </row>
    <row r="1795" spans="1:2">
      <c r="A1795" s="292">
        <v>2330405</v>
      </c>
      <c r="B1795" s="291" t="s">
        <v>1863</v>
      </c>
    </row>
    <row r="1796" spans="1:2">
      <c r="A1796" s="292">
        <v>2330411</v>
      </c>
      <c r="B1796" s="291" t="s">
        <v>1864</v>
      </c>
    </row>
    <row r="1797" spans="1:2">
      <c r="A1797" s="292">
        <v>2330413</v>
      </c>
      <c r="B1797" s="291" t="s">
        <v>1865</v>
      </c>
    </row>
    <row r="1798" spans="1:2">
      <c r="A1798" s="292">
        <v>2330414</v>
      </c>
      <c r="B1798" s="291" t="s">
        <v>1866</v>
      </c>
    </row>
    <row r="1799" spans="1:2">
      <c r="A1799" s="292">
        <v>2330416</v>
      </c>
      <c r="B1799" s="291" t="s">
        <v>1867</v>
      </c>
    </row>
    <row r="1800" spans="1:2">
      <c r="A1800" s="292">
        <v>2330417</v>
      </c>
      <c r="B1800" s="291" t="s">
        <v>1868</v>
      </c>
    </row>
    <row r="1801" spans="1:2">
      <c r="A1801" s="292">
        <v>2330418</v>
      </c>
      <c r="B1801" s="291" t="s">
        <v>1869</v>
      </c>
    </row>
    <row r="1802" spans="1:2">
      <c r="A1802" s="292">
        <v>2330419</v>
      </c>
      <c r="B1802" s="291" t="s">
        <v>1870</v>
      </c>
    </row>
    <row r="1803" spans="1:2">
      <c r="A1803" s="292">
        <v>2330420</v>
      </c>
      <c r="B1803" s="291" t="s">
        <v>1871</v>
      </c>
    </row>
    <row r="1804" spans="1:2">
      <c r="A1804" s="292">
        <v>2330431</v>
      </c>
      <c r="B1804" s="291" t="s">
        <v>1872</v>
      </c>
    </row>
    <row r="1805" spans="1:2">
      <c r="A1805" s="292">
        <v>2330432</v>
      </c>
      <c r="B1805" s="291" t="s">
        <v>1873</v>
      </c>
    </row>
    <row r="1806" spans="1:2">
      <c r="A1806" s="292">
        <v>2330433</v>
      </c>
      <c r="B1806" s="291" t="s">
        <v>1874</v>
      </c>
    </row>
    <row r="1807" spans="1:2">
      <c r="A1807" s="292">
        <v>2330498</v>
      </c>
      <c r="B1807" s="291" t="s">
        <v>1875</v>
      </c>
    </row>
    <row r="1808" spans="1:2">
      <c r="A1808" s="292">
        <v>2330499</v>
      </c>
      <c r="B1808" s="291" t="s">
        <v>1876</v>
      </c>
    </row>
    <row r="1809" spans="1:2">
      <c r="A1809" s="292">
        <v>234</v>
      </c>
      <c r="B1809" s="291" t="s">
        <v>1877</v>
      </c>
    </row>
    <row r="1810" spans="1:2">
      <c r="A1810" s="292">
        <v>23401</v>
      </c>
      <c r="B1810" s="291" t="s">
        <v>1878</v>
      </c>
    </row>
    <row r="1811" spans="1:2">
      <c r="A1811" s="292">
        <v>2340101</v>
      </c>
      <c r="B1811" s="291" t="s">
        <v>1879</v>
      </c>
    </row>
    <row r="1812" spans="1:2">
      <c r="A1812" s="292">
        <v>2340102</v>
      </c>
      <c r="B1812" s="291" t="s">
        <v>1880</v>
      </c>
    </row>
    <row r="1813" spans="1:2">
      <c r="A1813" s="292">
        <v>2340103</v>
      </c>
      <c r="B1813" s="291" t="s">
        <v>1881</v>
      </c>
    </row>
    <row r="1814" spans="1:2">
      <c r="A1814" s="292">
        <v>2340104</v>
      </c>
      <c r="B1814" s="291" t="s">
        <v>1882</v>
      </c>
    </row>
    <row r="1815" spans="1:2">
      <c r="A1815" s="292">
        <v>2340105</v>
      </c>
      <c r="B1815" s="291" t="s">
        <v>1883</v>
      </c>
    </row>
    <row r="1816" spans="1:2">
      <c r="A1816" s="292">
        <v>2340106</v>
      </c>
      <c r="B1816" s="291" t="s">
        <v>1884</v>
      </c>
    </row>
    <row r="1817" spans="1:2">
      <c r="A1817" s="292">
        <v>2340107</v>
      </c>
      <c r="B1817" s="291" t="s">
        <v>1885</v>
      </c>
    </row>
    <row r="1818" spans="1:2">
      <c r="A1818" s="292">
        <v>2340108</v>
      </c>
      <c r="B1818" s="291" t="s">
        <v>1886</v>
      </c>
    </row>
    <row r="1819" spans="1:2">
      <c r="A1819" s="292">
        <v>2340109</v>
      </c>
      <c r="B1819" s="291" t="s">
        <v>1887</v>
      </c>
    </row>
    <row r="1820" spans="1:2">
      <c r="A1820" s="292">
        <v>2340110</v>
      </c>
      <c r="B1820" s="291" t="s">
        <v>1888</v>
      </c>
    </row>
    <row r="1821" spans="1:2">
      <c r="A1821" s="292">
        <v>2340111</v>
      </c>
      <c r="B1821" s="291" t="s">
        <v>1889</v>
      </c>
    </row>
    <row r="1822" spans="1:2">
      <c r="A1822" s="292">
        <v>2340199</v>
      </c>
      <c r="B1822" s="291" t="s">
        <v>1890</v>
      </c>
    </row>
    <row r="1823" spans="1:2">
      <c r="A1823" s="292">
        <v>23402</v>
      </c>
      <c r="B1823" s="291" t="s">
        <v>1891</v>
      </c>
    </row>
    <row r="1824" spans="1:2">
      <c r="A1824" s="292">
        <v>2340201</v>
      </c>
      <c r="B1824" s="291" t="s">
        <v>1425</v>
      </c>
    </row>
    <row r="1825" spans="1:2">
      <c r="A1825" s="292">
        <v>2340202</v>
      </c>
      <c r="B1825" s="291" t="s">
        <v>1474</v>
      </c>
    </row>
    <row r="1826" spans="1:2">
      <c r="A1826" s="292">
        <v>2340203</v>
      </c>
      <c r="B1826" s="291" t="s">
        <v>1273</v>
      </c>
    </row>
    <row r="1827" spans="1:2">
      <c r="A1827" s="292">
        <v>2340204</v>
      </c>
      <c r="B1827" s="291" t="s">
        <v>1892</v>
      </c>
    </row>
    <row r="1828" spans="1:2">
      <c r="A1828" s="292">
        <v>2340205</v>
      </c>
      <c r="B1828" s="291" t="s">
        <v>1893</v>
      </c>
    </row>
    <row r="1829" spans="1:2">
      <c r="A1829" s="292">
        <v>2340299</v>
      </c>
      <c r="B1829" s="291" t="s">
        <v>1894</v>
      </c>
    </row>
    <row r="1830" spans="1:2">
      <c r="A1830" s="292"/>
      <c r="B1830" s="291"/>
    </row>
    <row r="1831" spans="1:2">
      <c r="A1831" s="292"/>
      <c r="B1831" s="291"/>
    </row>
  </sheetData>
  <phoneticPr fontId="0"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Y67"/>
  <sheetViews>
    <sheetView showGridLines="0" showZeros="0" workbookViewId="0">
      <selection activeCell="E17" sqref="E17"/>
    </sheetView>
  </sheetViews>
  <sheetFormatPr defaultColWidth="9.1640625" defaultRowHeight="11.25"/>
  <cols>
    <col min="1" max="1" width="14.83203125" customWidth="1"/>
    <col min="2" max="2" width="23.83203125" customWidth="1"/>
    <col min="3" max="3" width="14" customWidth="1"/>
    <col min="4" max="4" width="12.83203125" customWidth="1"/>
    <col min="5" max="6" width="12.1640625" customWidth="1"/>
    <col min="7" max="7" width="12.5" customWidth="1"/>
    <col min="8" max="8" width="12.83203125" customWidth="1"/>
    <col min="9" max="9" width="13" customWidth="1"/>
    <col min="10" max="10" width="9.1640625" customWidth="1"/>
    <col min="11" max="11" width="9.33203125" customWidth="1"/>
    <col min="12" max="13" width="10.5" customWidth="1"/>
    <col min="14" max="14" width="10" customWidth="1"/>
    <col min="15" max="15" width="9.5" customWidth="1"/>
    <col min="16" max="16" width="10" customWidth="1"/>
    <col min="17" max="25" width="10.6640625" customWidth="1"/>
  </cols>
  <sheetData>
    <row r="1" spans="1:25" ht="20.100000000000001" customHeight="1">
      <c r="A1" s="59" t="s">
        <v>399</v>
      </c>
      <c r="B1" s="41"/>
      <c r="C1" s="42"/>
      <c r="D1" s="42"/>
      <c r="E1" s="42"/>
      <c r="F1" s="42"/>
      <c r="G1" s="42"/>
      <c r="H1" s="42"/>
      <c r="I1" s="42"/>
      <c r="J1" s="42"/>
      <c r="K1" s="42"/>
      <c r="L1" s="42"/>
      <c r="M1" s="42"/>
      <c r="N1" s="42"/>
      <c r="O1" s="42"/>
      <c r="P1" s="43"/>
      <c r="Q1" s="43"/>
      <c r="R1" s="43"/>
      <c r="S1" s="43"/>
      <c r="T1" s="46"/>
      <c r="U1" s="46"/>
      <c r="V1" s="46"/>
      <c r="W1" s="47"/>
      <c r="X1" s="47"/>
      <c r="Y1" s="47"/>
    </row>
    <row r="2" spans="1:25" ht="20.100000000000001" customHeight="1">
      <c r="A2" s="30" t="s">
        <v>367</v>
      </c>
      <c r="B2" s="30"/>
      <c r="C2" s="30"/>
      <c r="D2" s="30"/>
      <c r="E2" s="30"/>
      <c r="F2" s="30"/>
      <c r="G2" s="30"/>
      <c r="H2" s="30"/>
      <c r="I2" s="30"/>
      <c r="J2" s="30"/>
      <c r="K2" s="30"/>
      <c r="L2" s="30"/>
      <c r="M2" s="30"/>
      <c r="N2" s="30"/>
      <c r="O2" s="30"/>
      <c r="P2" s="156"/>
      <c r="Q2" s="43"/>
      <c r="R2" s="43"/>
      <c r="S2" s="43"/>
      <c r="T2" s="46"/>
      <c r="U2" s="46"/>
      <c r="V2" s="46"/>
      <c r="W2" s="47"/>
      <c r="X2" s="47"/>
      <c r="Y2" s="47"/>
    </row>
    <row r="3" spans="1:25" ht="20.100000000000001" customHeight="1">
      <c r="A3" s="421" t="s">
        <v>462</v>
      </c>
      <c r="B3" s="422"/>
      <c r="C3" s="422"/>
      <c r="D3" s="422"/>
      <c r="E3" s="422"/>
      <c r="F3" s="422"/>
      <c r="G3" s="422"/>
      <c r="H3" s="48"/>
      <c r="I3" s="48"/>
      <c r="J3" s="48"/>
      <c r="K3" s="48"/>
      <c r="L3" s="48"/>
      <c r="M3" s="48"/>
      <c r="N3" s="48"/>
      <c r="O3" s="49"/>
      <c r="P3" s="49" t="s">
        <v>246</v>
      </c>
      <c r="Q3" s="50"/>
      <c r="R3" s="50"/>
      <c r="S3" s="50"/>
      <c r="T3" s="50"/>
      <c r="U3" s="50"/>
      <c r="V3" s="50"/>
      <c r="W3" s="50"/>
      <c r="X3" s="50"/>
      <c r="Y3" s="50"/>
    </row>
    <row r="4" spans="1:25" ht="20.100000000000001" customHeight="1">
      <c r="A4" s="405" t="s">
        <v>228</v>
      </c>
      <c r="B4" s="405"/>
      <c r="C4" s="419" t="s">
        <v>325</v>
      </c>
      <c r="D4" s="418" t="s">
        <v>39</v>
      </c>
      <c r="E4" s="418"/>
      <c r="F4" s="418"/>
      <c r="G4" s="418"/>
      <c r="H4" s="55" t="s">
        <v>282</v>
      </c>
      <c r="I4" s="55"/>
      <c r="J4" s="55"/>
      <c r="K4" s="55"/>
      <c r="L4" s="55"/>
      <c r="M4" s="55"/>
      <c r="N4" s="55"/>
      <c r="O4" s="55"/>
      <c r="P4" s="155"/>
      <c r="Q4" s="50"/>
      <c r="R4" s="50"/>
      <c r="S4" s="50"/>
      <c r="T4" s="50"/>
      <c r="U4" s="50"/>
      <c r="V4" s="50"/>
      <c r="W4" s="50"/>
      <c r="X4" s="50"/>
      <c r="Y4" s="50"/>
    </row>
    <row r="5" spans="1:25" ht="38.25" customHeight="1">
      <c r="A5" s="58" t="s">
        <v>53</v>
      </c>
      <c r="B5" s="60" t="s">
        <v>309</v>
      </c>
      <c r="C5" s="420"/>
      <c r="D5" s="56" t="s">
        <v>257</v>
      </c>
      <c r="E5" s="56" t="s">
        <v>255</v>
      </c>
      <c r="F5" s="56" t="s">
        <v>62</v>
      </c>
      <c r="G5" s="56" t="s">
        <v>265</v>
      </c>
      <c r="H5" s="56" t="s">
        <v>257</v>
      </c>
      <c r="I5" s="56" t="s">
        <v>447</v>
      </c>
      <c r="J5" s="56" t="s">
        <v>354</v>
      </c>
      <c r="K5" s="56" t="s">
        <v>280</v>
      </c>
      <c r="L5" s="56" t="s">
        <v>394</v>
      </c>
      <c r="M5" s="56" t="s">
        <v>179</v>
      </c>
      <c r="N5" s="56" t="s">
        <v>12</v>
      </c>
      <c r="O5" s="17" t="s">
        <v>455</v>
      </c>
      <c r="P5" s="89" t="s">
        <v>343</v>
      </c>
      <c r="Q5" s="47"/>
      <c r="R5" s="47"/>
      <c r="S5" s="47"/>
      <c r="T5" s="47"/>
      <c r="U5" s="47"/>
      <c r="V5" s="47"/>
      <c r="W5" s="47"/>
      <c r="X5" s="47"/>
      <c r="Y5" s="47"/>
    </row>
    <row r="6" spans="1:25" s="176" customFormat="1" ht="23.1" customHeight="1">
      <c r="A6" s="179"/>
      <c r="B6" s="279" t="s">
        <v>104</v>
      </c>
      <c r="C6" s="297">
        <f>C7+C30+C35+C39+C45+C48+C58+C62+C65</f>
        <v>19551.059999999998</v>
      </c>
      <c r="D6" s="297">
        <f>D7+D30+D35+D39+D45+D48+D58+D62+D65</f>
        <v>6216.56</v>
      </c>
      <c r="E6" s="297">
        <f t="shared" ref="E6:G6" si="0">E7+E30+E35+E39+E45+E48+E58+E62+E65</f>
        <v>5463.0300000000007</v>
      </c>
      <c r="F6" s="297">
        <f t="shared" si="0"/>
        <v>744.17</v>
      </c>
      <c r="G6" s="297">
        <f t="shared" si="0"/>
        <v>9.36</v>
      </c>
      <c r="H6" s="297">
        <f>I6</f>
        <v>13334.5</v>
      </c>
      <c r="I6" s="297">
        <f t="shared" ref="I6" si="1">I7+I30+I35+I39+I45+I48+I58+I62+I65</f>
        <v>13334.5</v>
      </c>
      <c r="J6" s="173">
        <v>0</v>
      </c>
      <c r="K6" s="173">
        <v>0</v>
      </c>
      <c r="L6" s="173">
        <v>0</v>
      </c>
      <c r="M6" s="173">
        <v>0</v>
      </c>
      <c r="N6" s="173">
        <v>0</v>
      </c>
      <c r="O6" s="172">
        <v>0</v>
      </c>
      <c r="P6" s="177">
        <v>0</v>
      </c>
      <c r="R6" s="180"/>
      <c r="S6" s="180"/>
      <c r="T6" s="180"/>
      <c r="U6" s="180"/>
      <c r="V6" s="180"/>
      <c r="W6" s="180"/>
      <c r="X6" s="180"/>
      <c r="Y6" s="180"/>
    </row>
    <row r="7" spans="1:25" s="176" customFormat="1" ht="23.1" customHeight="1">
      <c r="A7" s="303" t="s">
        <v>1895</v>
      </c>
      <c r="B7" s="296" t="s">
        <v>1898</v>
      </c>
      <c r="C7" s="297">
        <f>D7+H7</f>
        <v>6014.3</v>
      </c>
      <c r="D7" s="297">
        <f>D8+D11+D15+D18+D21+D24+D27</f>
        <v>3975.87</v>
      </c>
      <c r="E7" s="297">
        <f t="shared" ref="E7:G7" si="2">E8+E11+E15+E18+E21+E24+E27</f>
        <v>3597.12</v>
      </c>
      <c r="F7" s="297">
        <f t="shared" si="2"/>
        <v>369.39</v>
      </c>
      <c r="G7" s="297">
        <f t="shared" si="2"/>
        <v>9.36</v>
      </c>
      <c r="H7" s="297">
        <f t="shared" ref="H7:H67" si="3">I7</f>
        <v>2038.43</v>
      </c>
      <c r="I7" s="297">
        <f t="shared" ref="I7" si="4">I8+I11+I15+I18+I21+I24+I27</f>
        <v>2038.43</v>
      </c>
      <c r="J7" s="173"/>
      <c r="K7" s="173"/>
      <c r="L7" s="173"/>
      <c r="M7" s="173"/>
      <c r="N7" s="173"/>
      <c r="O7" s="172"/>
      <c r="P7" s="177"/>
      <c r="Q7" s="310"/>
      <c r="R7" s="180"/>
      <c r="S7" s="180"/>
      <c r="T7" s="180"/>
      <c r="U7" s="180"/>
      <c r="V7" s="180"/>
      <c r="W7" s="180"/>
      <c r="X7" s="180"/>
      <c r="Y7" s="180"/>
    </row>
    <row r="8" spans="1:25" s="176" customFormat="1" ht="23.1" customHeight="1">
      <c r="A8" s="303" t="s">
        <v>1896</v>
      </c>
      <c r="B8" s="296" t="s">
        <v>483</v>
      </c>
      <c r="C8" s="297">
        <f t="shared" ref="C8:C67" si="5">D8+H8</f>
        <v>4077.71</v>
      </c>
      <c r="D8" s="297">
        <f>D9+D10</f>
        <v>3772.21</v>
      </c>
      <c r="E8" s="297">
        <f t="shared" ref="E8:G8" si="6">E9+E10</f>
        <v>3597.12</v>
      </c>
      <c r="F8" s="297">
        <f t="shared" si="6"/>
        <v>165.73</v>
      </c>
      <c r="G8" s="297">
        <f t="shared" si="6"/>
        <v>9.36</v>
      </c>
      <c r="H8" s="297">
        <f t="shared" si="3"/>
        <v>305.5</v>
      </c>
      <c r="I8" s="297">
        <f t="shared" ref="I8" si="7">I9+I10</f>
        <v>305.5</v>
      </c>
      <c r="J8" s="173"/>
      <c r="K8" s="173"/>
      <c r="L8" s="173"/>
      <c r="M8" s="173"/>
      <c r="N8" s="173"/>
      <c r="O8" s="172"/>
      <c r="P8" s="177"/>
      <c r="Q8" s="310"/>
      <c r="R8" s="180"/>
      <c r="S8" s="180"/>
      <c r="T8" s="180"/>
      <c r="U8" s="180"/>
      <c r="V8" s="180"/>
      <c r="W8" s="180"/>
      <c r="X8" s="180"/>
      <c r="Y8" s="180"/>
    </row>
    <row r="9" spans="1:25" s="176" customFormat="1" ht="23.1" customHeight="1">
      <c r="A9" s="294">
        <v>2010301</v>
      </c>
      <c r="B9" s="189" t="s">
        <v>467</v>
      </c>
      <c r="C9" s="298">
        <f t="shared" si="5"/>
        <v>3772.21</v>
      </c>
      <c r="D9" s="174">
        <f>E9+F9+G9</f>
        <v>3772.21</v>
      </c>
      <c r="E9" s="173">
        <v>3597.12</v>
      </c>
      <c r="F9" s="307">
        <f>157.73+8</f>
        <v>165.73</v>
      </c>
      <c r="G9" s="172">
        <v>9.36</v>
      </c>
      <c r="H9" s="297">
        <f t="shared" si="3"/>
        <v>0</v>
      </c>
      <c r="I9" s="173"/>
      <c r="J9" s="173"/>
      <c r="K9" s="173"/>
      <c r="L9" s="173"/>
      <c r="M9" s="173"/>
      <c r="N9" s="173"/>
      <c r="O9" s="172"/>
      <c r="P9" s="177"/>
      <c r="Q9" s="310"/>
      <c r="R9" s="180"/>
      <c r="S9" s="180"/>
      <c r="T9" s="180"/>
      <c r="U9" s="180"/>
      <c r="V9" s="180"/>
      <c r="W9" s="180"/>
      <c r="X9" s="180"/>
      <c r="Y9" s="180"/>
    </row>
    <row r="10" spans="1:25" s="176" customFormat="1" ht="23.1" customHeight="1">
      <c r="A10" s="294">
        <v>2010302</v>
      </c>
      <c r="B10" s="189" t="s">
        <v>468</v>
      </c>
      <c r="C10" s="298">
        <f t="shared" si="5"/>
        <v>305.5</v>
      </c>
      <c r="D10" s="174">
        <f t="shared" ref="D10:D28" si="8">E10+F10+G10</f>
        <v>0</v>
      </c>
      <c r="E10" s="173"/>
      <c r="F10" s="174"/>
      <c r="G10" s="172"/>
      <c r="H10" s="298">
        <f t="shared" si="3"/>
        <v>305.5</v>
      </c>
      <c r="I10" s="173">
        <f>272+22.3+11.2</f>
        <v>305.5</v>
      </c>
      <c r="J10" s="173"/>
      <c r="K10" s="173"/>
      <c r="L10" s="173"/>
      <c r="M10" s="173"/>
      <c r="N10" s="173"/>
      <c r="O10" s="172"/>
      <c r="P10" s="177"/>
      <c r="Q10" s="310"/>
      <c r="R10" s="180"/>
      <c r="S10" s="180"/>
      <c r="T10" s="180"/>
      <c r="U10" s="180"/>
      <c r="V10" s="180"/>
      <c r="W10" s="180"/>
      <c r="X10" s="180"/>
      <c r="Y10" s="180"/>
    </row>
    <row r="11" spans="1:25" s="176" customFormat="1" ht="23.1" customHeight="1">
      <c r="A11" s="295">
        <v>20106</v>
      </c>
      <c r="B11" s="296" t="str">
        <f>VLOOKUP(A11,Sheet1!A1:B1830,2,0)</f>
        <v>财政事务</v>
      </c>
      <c r="C11" s="297">
        <f t="shared" si="5"/>
        <v>702</v>
      </c>
      <c r="D11" s="297">
        <f t="shared" ref="D11:F11" si="9">D12+D13+D14</f>
        <v>32</v>
      </c>
      <c r="E11" s="297">
        <f t="shared" si="9"/>
        <v>0</v>
      </c>
      <c r="F11" s="297">
        <f t="shared" si="9"/>
        <v>32</v>
      </c>
      <c r="G11" s="297">
        <f t="shared" ref="G11" si="10">G12+G13+G14</f>
        <v>0</v>
      </c>
      <c r="H11" s="297">
        <f t="shared" si="3"/>
        <v>670</v>
      </c>
      <c r="I11" s="297">
        <f t="shared" ref="I11" si="11">I12+I13+I14</f>
        <v>670</v>
      </c>
      <c r="J11" s="173"/>
      <c r="K11" s="173"/>
      <c r="L11" s="173"/>
      <c r="M11" s="173"/>
      <c r="N11" s="173"/>
      <c r="O11" s="172"/>
      <c r="P11" s="177"/>
      <c r="Q11" s="310"/>
      <c r="R11" s="180"/>
      <c r="S11" s="180"/>
      <c r="T11" s="180"/>
      <c r="U11" s="180"/>
      <c r="V11" s="180"/>
      <c r="W11" s="180"/>
      <c r="X11" s="180"/>
      <c r="Y11" s="180"/>
    </row>
    <row r="12" spans="1:25" s="176" customFormat="1" ht="23.1" customHeight="1">
      <c r="A12" s="294">
        <v>2010601</v>
      </c>
      <c r="B12" s="189" t="str">
        <f>VLOOKUP(A12,Sheet1!A2:B1831,2,0)</f>
        <v>行政运行</v>
      </c>
      <c r="C12" s="298">
        <f t="shared" si="5"/>
        <v>32</v>
      </c>
      <c r="D12" s="174">
        <f t="shared" si="8"/>
        <v>32</v>
      </c>
      <c r="E12" s="173"/>
      <c r="F12" s="174">
        <v>32</v>
      </c>
      <c r="G12" s="172"/>
      <c r="H12" s="297">
        <f t="shared" si="3"/>
        <v>0</v>
      </c>
      <c r="I12" s="173"/>
      <c r="J12" s="173"/>
      <c r="K12" s="173"/>
      <c r="L12" s="173"/>
      <c r="M12" s="173"/>
      <c r="N12" s="173"/>
      <c r="O12" s="172"/>
      <c r="P12" s="177"/>
      <c r="Q12" s="310"/>
      <c r="R12" s="180"/>
      <c r="S12" s="180"/>
      <c r="T12" s="180"/>
      <c r="U12" s="180"/>
      <c r="V12" s="180"/>
      <c r="W12" s="180"/>
      <c r="X12" s="180"/>
      <c r="Y12" s="180"/>
    </row>
    <row r="13" spans="1:25" s="176" customFormat="1" ht="23.1" customHeight="1">
      <c r="A13" s="294">
        <v>2010608</v>
      </c>
      <c r="B13" s="189" t="str">
        <f>VLOOKUP(A13,Sheet1!A3:B1832,2,0)</f>
        <v>财政委托业务支出</v>
      </c>
      <c r="C13" s="298">
        <f t="shared" si="5"/>
        <v>300</v>
      </c>
      <c r="D13" s="174">
        <f t="shared" si="8"/>
        <v>0</v>
      </c>
      <c r="E13" s="173"/>
      <c r="F13" s="174"/>
      <c r="G13" s="172"/>
      <c r="H13" s="298">
        <f t="shared" si="3"/>
        <v>300</v>
      </c>
      <c r="I13" s="173">
        <v>300</v>
      </c>
      <c r="J13" s="173"/>
      <c r="K13" s="173"/>
      <c r="L13" s="173"/>
      <c r="M13" s="173"/>
      <c r="N13" s="173"/>
      <c r="O13" s="172"/>
      <c r="P13" s="177"/>
      <c r="Q13" s="310"/>
      <c r="R13" s="180"/>
      <c r="S13" s="180"/>
      <c r="T13" s="180"/>
      <c r="U13" s="180"/>
      <c r="V13" s="180"/>
      <c r="W13" s="180"/>
      <c r="X13" s="180"/>
      <c r="Y13" s="180"/>
    </row>
    <row r="14" spans="1:25" s="176" customFormat="1" ht="23.1" customHeight="1">
      <c r="A14" s="294">
        <v>2010699</v>
      </c>
      <c r="B14" s="189" t="str">
        <f>VLOOKUP(A14,Sheet1!A4:B1833,2,0)</f>
        <v>其他财政事务支出</v>
      </c>
      <c r="C14" s="298">
        <f t="shared" si="5"/>
        <v>370</v>
      </c>
      <c r="D14" s="174">
        <f t="shared" si="8"/>
        <v>0</v>
      </c>
      <c r="E14" s="173"/>
      <c r="F14" s="174"/>
      <c r="G14" s="172"/>
      <c r="H14" s="298">
        <f t="shared" si="3"/>
        <v>370</v>
      </c>
      <c r="I14" s="173">
        <v>370</v>
      </c>
      <c r="J14" s="173"/>
      <c r="K14" s="173"/>
      <c r="L14" s="173"/>
      <c r="M14" s="173"/>
      <c r="N14" s="173"/>
      <c r="O14" s="172"/>
      <c r="P14" s="177"/>
      <c r="Q14" s="310"/>
      <c r="R14" s="180"/>
      <c r="S14" s="180"/>
      <c r="T14" s="180"/>
      <c r="U14" s="180"/>
      <c r="V14" s="180"/>
      <c r="W14" s="180"/>
      <c r="X14" s="180"/>
      <c r="Y14" s="180"/>
    </row>
    <row r="15" spans="1:25" s="176" customFormat="1" ht="23.1" customHeight="1">
      <c r="A15" s="295">
        <v>20111</v>
      </c>
      <c r="B15" s="296" t="str">
        <f>VLOOKUP(A15,Sheet1!A5:B1834,2,0)</f>
        <v>纪检监察事务</v>
      </c>
      <c r="C15" s="297">
        <f t="shared" si="5"/>
        <v>34</v>
      </c>
      <c r="D15" s="297">
        <f t="shared" ref="D15:F15" si="12">D16+D17</f>
        <v>10</v>
      </c>
      <c r="E15" s="297">
        <f t="shared" si="12"/>
        <v>0</v>
      </c>
      <c r="F15" s="297">
        <f t="shared" si="12"/>
        <v>10</v>
      </c>
      <c r="G15" s="297">
        <f t="shared" ref="G15" si="13">G16+G17</f>
        <v>0</v>
      </c>
      <c r="H15" s="297">
        <f t="shared" si="3"/>
        <v>24</v>
      </c>
      <c r="I15" s="297">
        <f t="shared" ref="I15" si="14">I16+I17</f>
        <v>24</v>
      </c>
      <c r="J15" s="173"/>
      <c r="K15" s="173"/>
      <c r="L15" s="173"/>
      <c r="M15" s="173"/>
      <c r="N15" s="173"/>
      <c r="O15" s="172"/>
      <c r="P15" s="177"/>
      <c r="Q15" s="310"/>
      <c r="R15" s="180"/>
      <c r="S15" s="180"/>
      <c r="T15" s="180"/>
      <c r="U15" s="180"/>
      <c r="V15" s="180"/>
      <c r="W15" s="180"/>
      <c r="X15" s="180"/>
      <c r="Y15" s="180"/>
    </row>
    <row r="16" spans="1:25" s="176" customFormat="1" ht="23.1" customHeight="1">
      <c r="A16" s="294">
        <v>2011101</v>
      </c>
      <c r="B16" s="189" t="str">
        <f>VLOOKUP(A16,Sheet1!A6:B1835,2,0)</f>
        <v>行政运行</v>
      </c>
      <c r="C16" s="298">
        <f t="shared" si="5"/>
        <v>10</v>
      </c>
      <c r="D16" s="174">
        <f t="shared" si="8"/>
        <v>10</v>
      </c>
      <c r="E16" s="173"/>
      <c r="F16" s="174">
        <v>10</v>
      </c>
      <c r="G16" s="172"/>
      <c r="H16" s="297">
        <f t="shared" si="3"/>
        <v>0</v>
      </c>
      <c r="I16" s="173"/>
      <c r="J16" s="173"/>
      <c r="K16" s="173"/>
      <c r="L16" s="173"/>
      <c r="M16" s="173"/>
      <c r="N16" s="173"/>
      <c r="O16" s="172"/>
      <c r="P16" s="177"/>
      <c r="Q16" s="310"/>
      <c r="R16" s="180"/>
      <c r="S16" s="180"/>
      <c r="T16" s="180"/>
      <c r="U16" s="180"/>
      <c r="V16" s="180"/>
      <c r="W16" s="180"/>
      <c r="X16" s="180"/>
      <c r="Y16" s="180"/>
    </row>
    <row r="17" spans="1:25" s="176" customFormat="1" ht="23.1" customHeight="1">
      <c r="A17" s="294">
        <v>2011102</v>
      </c>
      <c r="B17" s="189" t="str">
        <f>VLOOKUP(A17,Sheet1!A7:B1836,2,0)</f>
        <v>一般行政管理事务</v>
      </c>
      <c r="C17" s="298">
        <f t="shared" si="5"/>
        <v>24</v>
      </c>
      <c r="D17" s="174">
        <f t="shared" si="8"/>
        <v>0</v>
      </c>
      <c r="E17" s="173"/>
      <c r="F17" s="174"/>
      <c r="G17" s="172"/>
      <c r="H17" s="298">
        <f t="shared" si="3"/>
        <v>24</v>
      </c>
      <c r="I17" s="173">
        <v>24</v>
      </c>
      <c r="J17" s="173"/>
      <c r="K17" s="173"/>
      <c r="L17" s="173"/>
      <c r="M17" s="173"/>
      <c r="N17" s="173"/>
      <c r="O17" s="172"/>
      <c r="P17" s="177"/>
      <c r="Q17" s="310"/>
      <c r="R17" s="180"/>
      <c r="S17" s="180"/>
      <c r="T17" s="180"/>
      <c r="U17" s="180"/>
      <c r="V17" s="180"/>
      <c r="W17" s="180"/>
      <c r="X17" s="180"/>
      <c r="Y17" s="180"/>
    </row>
    <row r="18" spans="1:25" s="176" customFormat="1" ht="23.1" customHeight="1">
      <c r="A18" s="295">
        <v>20113</v>
      </c>
      <c r="B18" s="296" t="str">
        <f>VLOOKUP(A18,Sheet1!A8:B1837,2,0)</f>
        <v>商贸事务</v>
      </c>
      <c r="C18" s="297">
        <f t="shared" si="5"/>
        <v>486</v>
      </c>
      <c r="D18" s="297">
        <f t="shared" ref="D18:F18" si="15">D19+D20</f>
        <v>36</v>
      </c>
      <c r="E18" s="297">
        <f t="shared" si="15"/>
        <v>0</v>
      </c>
      <c r="F18" s="297">
        <f t="shared" si="15"/>
        <v>36</v>
      </c>
      <c r="G18" s="297">
        <f t="shared" ref="G18" si="16">G19+G20</f>
        <v>0</v>
      </c>
      <c r="H18" s="297">
        <f t="shared" si="3"/>
        <v>450</v>
      </c>
      <c r="I18" s="297">
        <f t="shared" ref="I18" si="17">I19+I20</f>
        <v>450</v>
      </c>
      <c r="J18" s="173"/>
      <c r="K18" s="173"/>
      <c r="L18" s="173"/>
      <c r="M18" s="173"/>
      <c r="N18" s="173"/>
      <c r="O18" s="172"/>
      <c r="P18" s="177"/>
      <c r="Q18" s="310"/>
      <c r="R18" s="180"/>
      <c r="S18" s="180"/>
      <c r="T18" s="180"/>
      <c r="U18" s="180"/>
      <c r="V18" s="180"/>
      <c r="W18" s="180"/>
      <c r="X18" s="180"/>
      <c r="Y18" s="180"/>
    </row>
    <row r="19" spans="1:25" s="176" customFormat="1" ht="23.1" customHeight="1">
      <c r="A19" s="294">
        <v>2011301</v>
      </c>
      <c r="B19" s="189" t="str">
        <f>VLOOKUP(A19,Sheet1!A9:B1838,2,0)</f>
        <v>行政运行</v>
      </c>
      <c r="C19" s="298">
        <f t="shared" si="5"/>
        <v>36</v>
      </c>
      <c r="D19" s="174">
        <f t="shared" si="8"/>
        <v>36</v>
      </c>
      <c r="E19" s="173"/>
      <c r="F19" s="174">
        <v>36</v>
      </c>
      <c r="G19" s="172"/>
      <c r="H19" s="297">
        <f t="shared" si="3"/>
        <v>0</v>
      </c>
      <c r="I19" s="173"/>
      <c r="J19" s="173"/>
      <c r="K19" s="173"/>
      <c r="L19" s="173"/>
      <c r="M19" s="173"/>
      <c r="N19" s="173"/>
      <c r="O19" s="172"/>
      <c r="P19" s="177"/>
      <c r="Q19" s="310"/>
      <c r="R19" s="180"/>
      <c r="S19" s="180"/>
      <c r="T19" s="180"/>
      <c r="U19" s="180"/>
      <c r="V19" s="180"/>
      <c r="W19" s="180"/>
      <c r="X19" s="180"/>
      <c r="Y19" s="180"/>
    </row>
    <row r="20" spans="1:25" s="176" customFormat="1" ht="23.1" customHeight="1">
      <c r="A20" s="294">
        <v>2011308</v>
      </c>
      <c r="B20" s="189" t="str">
        <f>VLOOKUP(A20,Sheet1!A10:B1839,2,0)</f>
        <v>招商引资</v>
      </c>
      <c r="C20" s="298">
        <f t="shared" si="5"/>
        <v>450</v>
      </c>
      <c r="D20" s="174">
        <f t="shared" si="8"/>
        <v>0</v>
      </c>
      <c r="E20" s="173"/>
      <c r="F20" s="174"/>
      <c r="G20" s="172"/>
      <c r="H20" s="298">
        <f t="shared" si="3"/>
        <v>450</v>
      </c>
      <c r="I20" s="173">
        <v>450</v>
      </c>
      <c r="J20" s="173"/>
      <c r="K20" s="173"/>
      <c r="L20" s="173"/>
      <c r="M20" s="173"/>
      <c r="N20" s="173"/>
      <c r="O20" s="172"/>
      <c r="P20" s="177"/>
      <c r="Q20" s="310"/>
      <c r="R20" s="180"/>
      <c r="S20" s="180"/>
      <c r="T20" s="180"/>
      <c r="U20" s="180"/>
      <c r="V20" s="180"/>
      <c r="W20" s="180"/>
      <c r="X20" s="180"/>
      <c r="Y20" s="180"/>
    </row>
    <row r="21" spans="1:25" s="176" customFormat="1" ht="23.1" customHeight="1">
      <c r="A21" s="295">
        <v>20129</v>
      </c>
      <c r="B21" s="296" t="str">
        <f>VLOOKUP(A21,Sheet1!A11:B1840,2,0)</f>
        <v>群众团体事务</v>
      </c>
      <c r="C21" s="297">
        <f t="shared" si="5"/>
        <v>57.73</v>
      </c>
      <c r="D21" s="297">
        <f t="shared" ref="D21:F21" si="18">D22+D23</f>
        <v>57.73</v>
      </c>
      <c r="E21" s="297">
        <f t="shared" si="18"/>
        <v>0</v>
      </c>
      <c r="F21" s="297">
        <f t="shared" si="18"/>
        <v>57.73</v>
      </c>
      <c r="G21" s="297">
        <f t="shared" ref="G21" si="19">G22+G23</f>
        <v>0</v>
      </c>
      <c r="H21" s="297">
        <f t="shared" si="3"/>
        <v>0</v>
      </c>
      <c r="I21" s="297">
        <f t="shared" ref="I21" si="20">I22+I23</f>
        <v>0</v>
      </c>
      <c r="J21" s="173"/>
      <c r="K21" s="173"/>
      <c r="L21" s="173"/>
      <c r="M21" s="173"/>
      <c r="N21" s="173"/>
      <c r="O21" s="172"/>
      <c r="P21" s="177"/>
      <c r="Q21" s="310"/>
      <c r="R21" s="180"/>
      <c r="S21" s="180"/>
      <c r="T21" s="180"/>
      <c r="U21" s="180"/>
      <c r="V21" s="180"/>
      <c r="W21" s="180"/>
      <c r="X21" s="180"/>
      <c r="Y21" s="180"/>
    </row>
    <row r="22" spans="1:25" s="176" customFormat="1" ht="23.1" customHeight="1">
      <c r="A22" s="294">
        <v>2012906</v>
      </c>
      <c r="B22" s="189" t="str">
        <f>VLOOKUP(A22,Sheet1!A12:B1841,2,0)</f>
        <v>工会事务</v>
      </c>
      <c r="C22" s="298">
        <f t="shared" si="5"/>
        <v>51.73</v>
      </c>
      <c r="D22" s="174">
        <f t="shared" si="8"/>
        <v>51.73</v>
      </c>
      <c r="E22" s="173"/>
      <c r="F22" s="174">
        <v>51.73</v>
      </c>
      <c r="G22" s="172"/>
      <c r="H22" s="297">
        <f t="shared" si="3"/>
        <v>0</v>
      </c>
      <c r="I22" s="173"/>
      <c r="J22" s="173"/>
      <c r="K22" s="173"/>
      <c r="L22" s="173"/>
      <c r="M22" s="173"/>
      <c r="N22" s="173"/>
      <c r="O22" s="172"/>
      <c r="P22" s="177"/>
      <c r="Q22" s="310"/>
      <c r="R22" s="180"/>
      <c r="S22" s="180"/>
      <c r="T22" s="180"/>
      <c r="U22" s="180"/>
      <c r="V22" s="180"/>
      <c r="W22" s="180"/>
      <c r="X22" s="180"/>
      <c r="Y22" s="180"/>
    </row>
    <row r="23" spans="1:25" s="176" customFormat="1" ht="23.1" customHeight="1">
      <c r="A23" s="294">
        <v>2012950</v>
      </c>
      <c r="B23" s="189" t="str">
        <f>VLOOKUP(A23,Sheet1!A13:B1842,2,0)</f>
        <v>事业运行</v>
      </c>
      <c r="C23" s="298">
        <f t="shared" si="5"/>
        <v>6</v>
      </c>
      <c r="D23" s="174">
        <f t="shared" si="8"/>
        <v>6</v>
      </c>
      <c r="E23" s="173"/>
      <c r="F23" s="174">
        <v>6</v>
      </c>
      <c r="G23" s="172"/>
      <c r="H23" s="297">
        <f t="shared" si="3"/>
        <v>0</v>
      </c>
      <c r="I23" s="173"/>
      <c r="J23" s="173"/>
      <c r="K23" s="173"/>
      <c r="L23" s="173"/>
      <c r="M23" s="173"/>
      <c r="N23" s="173"/>
      <c r="O23" s="172"/>
      <c r="P23" s="177"/>
      <c r="Q23" s="310"/>
      <c r="R23" s="180"/>
      <c r="S23" s="180"/>
      <c r="T23" s="180"/>
      <c r="U23" s="180"/>
      <c r="V23" s="180"/>
      <c r="W23" s="180"/>
      <c r="X23" s="180"/>
      <c r="Y23" s="180"/>
    </row>
    <row r="24" spans="1:25" s="176" customFormat="1" ht="23.1" customHeight="1">
      <c r="A24" s="295">
        <v>20132</v>
      </c>
      <c r="B24" s="296" t="str">
        <f>VLOOKUP(A24,Sheet1!A14:B1843,2,0)</f>
        <v>组织事务</v>
      </c>
      <c r="C24" s="297">
        <f t="shared" si="5"/>
        <v>318.86</v>
      </c>
      <c r="D24" s="297">
        <f t="shared" ref="D24:F24" si="21">D25+D26</f>
        <v>59.93</v>
      </c>
      <c r="E24" s="297">
        <f t="shared" si="21"/>
        <v>0</v>
      </c>
      <c r="F24" s="297">
        <f t="shared" si="21"/>
        <v>59.93</v>
      </c>
      <c r="G24" s="297">
        <f t="shared" ref="G24" si="22">G25+G26</f>
        <v>0</v>
      </c>
      <c r="H24" s="297">
        <f t="shared" si="3"/>
        <v>258.93</v>
      </c>
      <c r="I24" s="297">
        <f t="shared" ref="I24" si="23">I25+I26</f>
        <v>258.93</v>
      </c>
      <c r="J24" s="173"/>
      <c r="K24" s="173"/>
      <c r="L24" s="173"/>
      <c r="M24" s="173"/>
      <c r="N24" s="173"/>
      <c r="O24" s="172"/>
      <c r="P24" s="177"/>
      <c r="Q24" s="310"/>
      <c r="R24" s="180"/>
      <c r="S24" s="180"/>
      <c r="T24" s="180"/>
      <c r="U24" s="180"/>
      <c r="V24" s="180"/>
      <c r="W24" s="180"/>
      <c r="X24" s="180"/>
      <c r="Y24" s="180"/>
    </row>
    <row r="25" spans="1:25" s="176" customFormat="1" ht="23.1" customHeight="1">
      <c r="A25" s="294">
        <v>2013201</v>
      </c>
      <c r="B25" s="189" t="str">
        <f>VLOOKUP(A25,Sheet1!A15:B1844,2,0)</f>
        <v>行政运行</v>
      </c>
      <c r="C25" s="298">
        <f t="shared" si="5"/>
        <v>8</v>
      </c>
      <c r="D25" s="174">
        <f t="shared" si="8"/>
        <v>8</v>
      </c>
      <c r="E25" s="173"/>
      <c r="F25" s="174">
        <v>8</v>
      </c>
      <c r="G25" s="172"/>
      <c r="H25" s="297">
        <f t="shared" si="3"/>
        <v>0</v>
      </c>
      <c r="I25" s="173"/>
      <c r="J25" s="173"/>
      <c r="K25" s="173"/>
      <c r="L25" s="173"/>
      <c r="M25" s="173"/>
      <c r="N25" s="173"/>
      <c r="O25" s="172"/>
      <c r="P25" s="177"/>
      <c r="Q25" s="310"/>
      <c r="R25" s="180"/>
      <c r="S25" s="180"/>
      <c r="T25" s="180"/>
      <c r="U25" s="180"/>
      <c r="V25" s="180"/>
      <c r="W25" s="180"/>
      <c r="X25" s="180"/>
      <c r="Y25" s="180"/>
    </row>
    <row r="26" spans="1:25" s="176" customFormat="1" ht="23.1" customHeight="1">
      <c r="A26" s="294">
        <v>2013299</v>
      </c>
      <c r="B26" s="189" t="str">
        <f>VLOOKUP(A26,Sheet1!A16:B1845,2,0)</f>
        <v>其他组织事务支出</v>
      </c>
      <c r="C26" s="298">
        <f t="shared" si="5"/>
        <v>310.86</v>
      </c>
      <c r="D26" s="174">
        <f t="shared" si="8"/>
        <v>51.93</v>
      </c>
      <c r="E26" s="173"/>
      <c r="F26" s="174">
        <v>51.93</v>
      </c>
      <c r="G26" s="172"/>
      <c r="H26" s="298">
        <f t="shared" si="3"/>
        <v>258.93</v>
      </c>
      <c r="I26" s="173">
        <f>79.62+179.31</f>
        <v>258.93</v>
      </c>
      <c r="J26" s="173"/>
      <c r="K26" s="173"/>
      <c r="L26" s="173"/>
      <c r="M26" s="173"/>
      <c r="N26" s="173"/>
      <c r="O26" s="172"/>
      <c r="P26" s="177"/>
      <c r="Q26" s="310"/>
      <c r="R26" s="180"/>
      <c r="S26" s="180"/>
      <c r="T26" s="180"/>
      <c r="U26" s="180"/>
      <c r="V26" s="180"/>
      <c r="W26" s="180"/>
      <c r="X26" s="180"/>
      <c r="Y26" s="180"/>
    </row>
    <row r="27" spans="1:25" s="176" customFormat="1" ht="23.1" customHeight="1">
      <c r="A27" s="295">
        <v>20133</v>
      </c>
      <c r="B27" s="296" t="str">
        <f>VLOOKUP(A27,Sheet1!A17:B1846,2,0)</f>
        <v>宣传事务</v>
      </c>
      <c r="C27" s="297">
        <f t="shared" si="5"/>
        <v>338</v>
      </c>
      <c r="D27" s="297">
        <f t="shared" ref="D27:F27" si="24">D28+D29</f>
        <v>8</v>
      </c>
      <c r="E27" s="297">
        <f t="shared" si="24"/>
        <v>0</v>
      </c>
      <c r="F27" s="297">
        <f t="shared" si="24"/>
        <v>8</v>
      </c>
      <c r="G27" s="297">
        <f t="shared" ref="G27" si="25">G28+G29</f>
        <v>0</v>
      </c>
      <c r="H27" s="297">
        <f t="shared" si="3"/>
        <v>330</v>
      </c>
      <c r="I27" s="297">
        <f t="shared" ref="I27" si="26">I28+I29</f>
        <v>330</v>
      </c>
      <c r="J27" s="173"/>
      <c r="K27" s="173"/>
      <c r="L27" s="173"/>
      <c r="M27" s="173"/>
      <c r="N27" s="173"/>
      <c r="O27" s="172"/>
      <c r="P27" s="177"/>
      <c r="Q27" s="310"/>
      <c r="R27" s="180"/>
      <c r="S27" s="180"/>
      <c r="T27" s="180"/>
      <c r="U27" s="180"/>
      <c r="V27" s="180"/>
      <c r="W27" s="180"/>
      <c r="X27" s="180"/>
      <c r="Y27" s="180"/>
    </row>
    <row r="28" spans="1:25" ht="23.1" customHeight="1">
      <c r="A28" s="294">
        <v>2013350</v>
      </c>
      <c r="B28" s="189" t="str">
        <f>VLOOKUP(A28,Sheet1!A18:B1847,2,0)</f>
        <v>事业运行</v>
      </c>
      <c r="C28" s="298">
        <f t="shared" si="5"/>
        <v>8</v>
      </c>
      <c r="D28" s="174">
        <f t="shared" si="8"/>
        <v>8</v>
      </c>
      <c r="E28" s="173"/>
      <c r="F28" s="174">
        <v>8</v>
      </c>
      <c r="G28" s="172"/>
      <c r="H28" s="297">
        <f t="shared" si="3"/>
        <v>0</v>
      </c>
      <c r="I28" s="173"/>
      <c r="J28" s="173"/>
      <c r="K28" s="173"/>
      <c r="L28" s="173"/>
      <c r="M28" s="173"/>
      <c r="N28" s="173"/>
      <c r="O28" s="172"/>
      <c r="P28" s="177"/>
      <c r="Q28" s="310"/>
      <c r="R28" s="51"/>
      <c r="S28" s="47"/>
      <c r="T28" s="47"/>
      <c r="U28" s="47"/>
      <c r="V28" s="47"/>
      <c r="W28" s="47"/>
      <c r="X28" s="47"/>
      <c r="Y28" s="47"/>
    </row>
    <row r="29" spans="1:25" ht="23.1" customHeight="1">
      <c r="A29" s="294">
        <v>2013399</v>
      </c>
      <c r="B29" s="189" t="str">
        <f>VLOOKUP(A29,Sheet1!A19:B1848,2,0)</f>
        <v>其他宣传事务支出</v>
      </c>
      <c r="C29" s="298">
        <f t="shared" si="5"/>
        <v>330</v>
      </c>
      <c r="D29" s="174"/>
      <c r="E29" s="173"/>
      <c r="F29" s="174"/>
      <c r="G29" s="172"/>
      <c r="H29" s="298">
        <f t="shared" si="3"/>
        <v>330</v>
      </c>
      <c r="I29" s="173">
        <v>330</v>
      </c>
      <c r="J29" s="173"/>
      <c r="K29" s="173"/>
      <c r="L29" s="173"/>
      <c r="M29" s="173"/>
      <c r="N29" s="173"/>
      <c r="O29" s="172"/>
      <c r="P29" s="177"/>
      <c r="Q29" s="310"/>
      <c r="R29" s="47"/>
      <c r="S29" s="47"/>
      <c r="T29" s="47"/>
      <c r="U29" s="47"/>
      <c r="V29" s="47"/>
      <c r="W29" s="47"/>
      <c r="X29" s="47"/>
      <c r="Y29" s="47"/>
    </row>
    <row r="30" spans="1:25" ht="23.1" customHeight="1">
      <c r="A30" s="295">
        <v>204</v>
      </c>
      <c r="B30" s="296" t="str">
        <f>VLOOKUP(A30,Sheet1!A20:B1849,2,0)</f>
        <v>公共安全支出</v>
      </c>
      <c r="C30" s="297">
        <f t="shared" si="5"/>
        <v>1758.66</v>
      </c>
      <c r="D30" s="297">
        <f t="shared" ref="D30:F30" si="27">D31</f>
        <v>1158.6600000000001</v>
      </c>
      <c r="E30" s="297">
        <f t="shared" si="27"/>
        <v>952.88</v>
      </c>
      <c r="F30" s="297">
        <f t="shared" si="27"/>
        <v>205.78</v>
      </c>
      <c r="G30" s="297">
        <f t="shared" ref="G30" si="28">G31</f>
        <v>0</v>
      </c>
      <c r="H30" s="297">
        <f t="shared" si="3"/>
        <v>600</v>
      </c>
      <c r="I30" s="297">
        <f t="shared" ref="I30" si="29">I31</f>
        <v>600</v>
      </c>
      <c r="J30" s="173"/>
      <c r="K30" s="173"/>
      <c r="L30" s="173"/>
      <c r="M30" s="173"/>
      <c r="N30" s="173"/>
      <c r="O30" s="172"/>
      <c r="P30" s="177"/>
      <c r="Q30" s="310"/>
      <c r="R30" s="51"/>
      <c r="S30" s="47"/>
      <c r="T30" s="47"/>
      <c r="U30" s="47"/>
      <c r="V30" s="47"/>
      <c r="W30" s="47"/>
      <c r="X30" s="47"/>
      <c r="Y30" s="47"/>
    </row>
    <row r="31" spans="1:25" ht="23.1" customHeight="1">
      <c r="A31" s="295">
        <v>20402</v>
      </c>
      <c r="B31" s="296" t="str">
        <f>VLOOKUP(A31,Sheet1!A21:B1850,2,0)</f>
        <v>公安</v>
      </c>
      <c r="C31" s="297">
        <f t="shared" si="5"/>
        <v>1758.66</v>
      </c>
      <c r="D31" s="297">
        <f t="shared" ref="D31:F31" si="30">D32+D33+D34</f>
        <v>1158.6600000000001</v>
      </c>
      <c r="E31" s="297">
        <f t="shared" si="30"/>
        <v>952.88</v>
      </c>
      <c r="F31" s="297">
        <f t="shared" si="30"/>
        <v>205.78</v>
      </c>
      <c r="G31" s="297">
        <f t="shared" ref="G31" si="31">G32+G33+G34</f>
        <v>0</v>
      </c>
      <c r="H31" s="297">
        <f t="shared" si="3"/>
        <v>600</v>
      </c>
      <c r="I31" s="297">
        <f t="shared" ref="I31" si="32">I32+I33+I34</f>
        <v>600</v>
      </c>
      <c r="J31" s="173"/>
      <c r="K31" s="173"/>
      <c r="L31" s="173"/>
      <c r="M31" s="173"/>
      <c r="N31" s="173"/>
      <c r="O31" s="172"/>
      <c r="P31" s="177"/>
      <c r="Q31" s="310"/>
      <c r="R31" s="47"/>
      <c r="S31" s="47"/>
      <c r="T31" s="47"/>
      <c r="U31" s="47"/>
      <c r="V31" s="47"/>
      <c r="W31" s="47"/>
      <c r="X31" s="47"/>
      <c r="Y31" s="47"/>
    </row>
    <row r="32" spans="1:25" ht="23.1" customHeight="1">
      <c r="A32" s="294">
        <v>2040201</v>
      </c>
      <c r="B32" s="189" t="str">
        <f>VLOOKUP(A32,Sheet1!A22:B1851,2,0)</f>
        <v>行政运行</v>
      </c>
      <c r="C32" s="298">
        <f t="shared" si="5"/>
        <v>1158.6600000000001</v>
      </c>
      <c r="D32" s="174">
        <f>E32+F32+G32</f>
        <v>1158.6600000000001</v>
      </c>
      <c r="E32" s="173">
        <v>952.88</v>
      </c>
      <c r="F32" s="174">
        <v>205.78</v>
      </c>
      <c r="G32" s="172"/>
      <c r="H32" s="297">
        <f t="shared" si="3"/>
        <v>0</v>
      </c>
      <c r="I32" s="173"/>
      <c r="J32" s="173"/>
      <c r="K32" s="173"/>
      <c r="L32" s="173"/>
      <c r="M32" s="173"/>
      <c r="N32" s="173"/>
      <c r="O32" s="172"/>
      <c r="P32" s="177"/>
      <c r="Q32" s="310"/>
      <c r="R32" s="47"/>
      <c r="S32" s="47"/>
      <c r="T32" s="47"/>
      <c r="U32" s="47"/>
      <c r="V32" s="47"/>
      <c r="W32" s="47"/>
      <c r="X32" s="47"/>
      <c r="Y32" s="47"/>
    </row>
    <row r="33" spans="1:25" ht="23.1" customHeight="1">
      <c r="A33" s="294">
        <v>2040220</v>
      </c>
      <c r="B33" s="189" t="str">
        <f>VLOOKUP(A33,Sheet1!A23:B1852,2,0)</f>
        <v>执法办案</v>
      </c>
      <c r="C33" s="298">
        <f t="shared" si="5"/>
        <v>300</v>
      </c>
      <c r="D33" s="174">
        <f t="shared" ref="D33:D67" si="33">E33+F33+G33</f>
        <v>0</v>
      </c>
      <c r="E33" s="173"/>
      <c r="F33" s="174"/>
      <c r="G33" s="172"/>
      <c r="H33" s="298">
        <f t="shared" si="3"/>
        <v>300</v>
      </c>
      <c r="I33" s="173">
        <v>300</v>
      </c>
      <c r="J33" s="173"/>
      <c r="K33" s="173"/>
      <c r="L33" s="173"/>
      <c r="M33" s="173"/>
      <c r="N33" s="173"/>
      <c r="O33" s="172"/>
      <c r="P33" s="177"/>
      <c r="Q33" s="310"/>
    </row>
    <row r="34" spans="1:25" ht="23.1" customHeight="1">
      <c r="A34" s="294">
        <v>2040299</v>
      </c>
      <c r="B34" s="189" t="str">
        <f>VLOOKUP(A34,Sheet1!A24:B1853,2,0)</f>
        <v>其他公安支出</v>
      </c>
      <c r="C34" s="298">
        <f t="shared" si="5"/>
        <v>300</v>
      </c>
      <c r="D34" s="174">
        <f t="shared" si="33"/>
        <v>0</v>
      </c>
      <c r="E34" s="173"/>
      <c r="F34" s="173"/>
      <c r="G34" s="173"/>
      <c r="H34" s="298">
        <f t="shared" si="3"/>
        <v>300</v>
      </c>
      <c r="I34" s="173">
        <v>300</v>
      </c>
      <c r="J34" s="173"/>
      <c r="K34" s="173"/>
      <c r="L34" s="173"/>
      <c r="M34" s="173"/>
      <c r="N34" s="173"/>
      <c r="O34" s="173"/>
      <c r="P34" s="177"/>
      <c r="Q34" s="310"/>
      <c r="R34" s="47"/>
      <c r="S34" s="47"/>
      <c r="T34" s="47"/>
      <c r="U34" s="47"/>
      <c r="V34" s="47"/>
      <c r="W34" s="47"/>
      <c r="X34" s="47"/>
      <c r="Y34" s="47"/>
    </row>
    <row r="35" spans="1:25" ht="23.1" customHeight="1">
      <c r="A35" s="295">
        <v>206</v>
      </c>
      <c r="B35" s="296" t="str">
        <f>VLOOKUP(A35,Sheet1!A25:B1854,2,0)</f>
        <v>科学技术支出</v>
      </c>
      <c r="C35" s="297">
        <f t="shared" si="5"/>
        <v>887.17</v>
      </c>
      <c r="D35" s="297">
        <f t="shared" ref="D35:F35" si="34">D36</f>
        <v>24</v>
      </c>
      <c r="E35" s="297">
        <f t="shared" si="34"/>
        <v>0</v>
      </c>
      <c r="F35" s="297">
        <f t="shared" si="34"/>
        <v>24</v>
      </c>
      <c r="G35" s="297">
        <f t="shared" ref="G35" si="35">G36</f>
        <v>0</v>
      </c>
      <c r="H35" s="297">
        <f t="shared" si="3"/>
        <v>863.17</v>
      </c>
      <c r="I35" s="297">
        <f t="shared" ref="I35" si="36">I36</f>
        <v>863.17</v>
      </c>
      <c r="J35" s="173"/>
      <c r="K35" s="173"/>
      <c r="L35" s="173"/>
      <c r="M35" s="173"/>
      <c r="N35" s="173"/>
      <c r="O35" s="173"/>
      <c r="P35" s="173"/>
      <c r="Q35" s="310"/>
    </row>
    <row r="36" spans="1:25" ht="23.1" customHeight="1">
      <c r="A36" s="295">
        <v>20601</v>
      </c>
      <c r="B36" s="296" t="str">
        <f>VLOOKUP(A36,Sheet1!A26:B1855,2,0)</f>
        <v>科学技术管理事务</v>
      </c>
      <c r="C36" s="297">
        <f t="shared" si="5"/>
        <v>887.17</v>
      </c>
      <c r="D36" s="297">
        <f t="shared" ref="D36:F36" si="37">D37+D38</f>
        <v>24</v>
      </c>
      <c r="E36" s="297">
        <f t="shared" si="37"/>
        <v>0</v>
      </c>
      <c r="F36" s="297">
        <f t="shared" si="37"/>
        <v>24</v>
      </c>
      <c r="G36" s="297">
        <f t="shared" ref="G36" si="38">G37+G38</f>
        <v>0</v>
      </c>
      <c r="H36" s="297">
        <f t="shared" si="3"/>
        <v>863.17</v>
      </c>
      <c r="I36" s="297">
        <f t="shared" ref="I36" si="39">I37+I38</f>
        <v>863.17</v>
      </c>
      <c r="J36" s="173"/>
      <c r="K36" s="173"/>
      <c r="L36" s="173"/>
      <c r="M36" s="173"/>
      <c r="N36" s="173"/>
      <c r="O36" s="173"/>
      <c r="P36" s="173"/>
      <c r="Q36" s="310"/>
    </row>
    <row r="37" spans="1:25" ht="23.1" customHeight="1">
      <c r="A37" s="294">
        <v>2060101</v>
      </c>
      <c r="B37" s="189" t="str">
        <f>VLOOKUP(A37,Sheet1!A27:B1856,2,0)</f>
        <v>行政运行</v>
      </c>
      <c r="C37" s="298">
        <f t="shared" si="5"/>
        <v>24</v>
      </c>
      <c r="D37" s="174">
        <f t="shared" si="33"/>
        <v>24</v>
      </c>
      <c r="E37" s="67"/>
      <c r="F37" s="67">
        <v>24</v>
      </c>
      <c r="G37" s="67"/>
      <c r="H37" s="297">
        <f t="shared" si="3"/>
        <v>0</v>
      </c>
      <c r="I37" s="173"/>
      <c r="J37" s="173"/>
      <c r="K37" s="173"/>
      <c r="L37" s="173"/>
      <c r="M37" s="173"/>
      <c r="N37" s="173"/>
      <c r="O37" s="173"/>
      <c r="P37" s="173"/>
      <c r="Q37" s="310"/>
    </row>
    <row r="38" spans="1:25" ht="23.1" customHeight="1">
      <c r="A38" s="294">
        <v>2060199</v>
      </c>
      <c r="B38" s="189" t="str">
        <f>VLOOKUP(A38,Sheet1!A28:B1857,2,0)</f>
        <v>其他科学技术管理事务支出</v>
      </c>
      <c r="C38" s="298">
        <f t="shared" si="5"/>
        <v>863.17</v>
      </c>
      <c r="D38" s="174">
        <f t="shared" si="33"/>
        <v>0</v>
      </c>
      <c r="E38" s="67"/>
      <c r="F38" s="67"/>
      <c r="G38" s="67"/>
      <c r="H38" s="298">
        <f t="shared" si="3"/>
        <v>863.17</v>
      </c>
      <c r="I38" s="173">
        <f>722.17+141</f>
        <v>863.17</v>
      </c>
      <c r="J38" s="173"/>
      <c r="K38" s="173"/>
      <c r="L38" s="173"/>
      <c r="M38" s="173"/>
      <c r="N38" s="173"/>
      <c r="O38" s="173"/>
      <c r="P38" s="173"/>
      <c r="Q38" s="310"/>
    </row>
    <row r="39" spans="1:25" ht="23.1" customHeight="1">
      <c r="A39" s="295">
        <v>208</v>
      </c>
      <c r="B39" s="296" t="str">
        <f>VLOOKUP(A39,Sheet1!A19:B1848,2,0)</f>
        <v>社会保障和就业支出</v>
      </c>
      <c r="C39" s="297">
        <f t="shared" si="5"/>
        <v>353.71999999999997</v>
      </c>
      <c r="D39" s="297">
        <f t="shared" ref="D39:E39" si="40">D40+D43</f>
        <v>283.71999999999997</v>
      </c>
      <c r="E39" s="297">
        <f t="shared" si="40"/>
        <v>277.71999999999997</v>
      </c>
      <c r="F39" s="297">
        <f t="shared" ref="F39" si="41">F40+F43</f>
        <v>6</v>
      </c>
      <c r="G39" s="297">
        <f t="shared" ref="G39" si="42">G40+G43</f>
        <v>0</v>
      </c>
      <c r="H39" s="297">
        <f t="shared" si="3"/>
        <v>70</v>
      </c>
      <c r="I39" s="297">
        <f t="shared" ref="I39" si="43">I40+I43</f>
        <v>70</v>
      </c>
      <c r="J39" s="173"/>
      <c r="K39" s="173"/>
      <c r="L39" s="173"/>
      <c r="M39" s="173"/>
      <c r="N39" s="173"/>
      <c r="O39" s="173"/>
      <c r="P39" s="173"/>
      <c r="Q39" s="310"/>
    </row>
    <row r="40" spans="1:25" ht="23.1" customHeight="1">
      <c r="A40" s="295">
        <v>20801</v>
      </c>
      <c r="B40" s="296" t="str">
        <f>VLOOKUP(A40,Sheet1!A20:B1849,2,0)</f>
        <v>人力资源和社会保障管理事务</v>
      </c>
      <c r="C40" s="297">
        <f t="shared" si="5"/>
        <v>166.51</v>
      </c>
      <c r="D40" s="297">
        <f t="shared" ref="D40:F40" si="44">D41+D42</f>
        <v>96.51</v>
      </c>
      <c r="E40" s="297">
        <f t="shared" si="44"/>
        <v>90.51</v>
      </c>
      <c r="F40" s="297">
        <f t="shared" si="44"/>
        <v>6</v>
      </c>
      <c r="G40" s="297">
        <f t="shared" ref="G40" si="45">G41+G42</f>
        <v>0</v>
      </c>
      <c r="H40" s="297">
        <f t="shared" si="3"/>
        <v>70</v>
      </c>
      <c r="I40" s="297">
        <f t="shared" ref="I40" si="46">I41+I42</f>
        <v>70</v>
      </c>
      <c r="J40" s="173"/>
      <c r="K40" s="173"/>
      <c r="L40" s="173"/>
      <c r="M40" s="173"/>
      <c r="N40" s="173"/>
      <c r="O40" s="173"/>
      <c r="P40" s="173"/>
      <c r="Q40" s="310"/>
    </row>
    <row r="41" spans="1:25" ht="23.1" customHeight="1">
      <c r="A41" s="294">
        <v>2080106</v>
      </c>
      <c r="B41" s="189" t="str">
        <f>VLOOKUP(A41,Sheet1!A21:B1850,2,0)</f>
        <v>就业管理事务</v>
      </c>
      <c r="C41" s="298">
        <f t="shared" si="5"/>
        <v>70</v>
      </c>
      <c r="D41" s="174">
        <f t="shared" si="33"/>
        <v>0</v>
      </c>
      <c r="E41" s="67"/>
      <c r="F41" s="67"/>
      <c r="G41" s="67"/>
      <c r="H41" s="298">
        <f t="shared" si="3"/>
        <v>70</v>
      </c>
      <c r="I41" s="173">
        <v>70</v>
      </c>
      <c r="J41" s="173"/>
      <c r="K41" s="173"/>
      <c r="L41" s="173"/>
      <c r="M41" s="173"/>
      <c r="N41" s="173"/>
      <c r="O41" s="173"/>
      <c r="P41" s="173"/>
      <c r="Q41" s="310"/>
    </row>
    <row r="42" spans="1:25" ht="23.1" customHeight="1">
      <c r="A42" s="294">
        <v>2080150</v>
      </c>
      <c r="B42" s="189" t="str">
        <f>VLOOKUP(A42,Sheet1!A22:B1851,2,0)</f>
        <v>事业运行</v>
      </c>
      <c r="C42" s="298">
        <f t="shared" si="5"/>
        <v>96.51</v>
      </c>
      <c r="D42" s="174">
        <f t="shared" si="33"/>
        <v>96.51</v>
      </c>
      <c r="E42" s="173">
        <v>90.51</v>
      </c>
      <c r="F42" s="173">
        <v>6</v>
      </c>
      <c r="G42" s="67"/>
      <c r="H42" s="297">
        <f t="shared" si="3"/>
        <v>0</v>
      </c>
      <c r="I42" s="173"/>
      <c r="J42" s="173"/>
      <c r="K42" s="173"/>
      <c r="L42" s="173"/>
      <c r="M42" s="173"/>
      <c r="N42" s="173"/>
      <c r="O42" s="173"/>
      <c r="P42" s="173"/>
      <c r="Q42" s="310"/>
    </row>
    <row r="43" spans="1:25" ht="23.1" customHeight="1">
      <c r="A43" s="295">
        <v>20805</v>
      </c>
      <c r="B43" s="296" t="str">
        <f>VLOOKUP(A43,Sheet1!A23:B1852,2,0)</f>
        <v>行政事业单位养老支出</v>
      </c>
      <c r="C43" s="297">
        <f t="shared" si="5"/>
        <v>187.20999999999998</v>
      </c>
      <c r="D43" s="297">
        <f t="shared" ref="D43:E43" si="47">D44</f>
        <v>187.20999999999998</v>
      </c>
      <c r="E43" s="297">
        <f t="shared" si="47"/>
        <v>187.20999999999998</v>
      </c>
      <c r="F43" s="297">
        <f t="shared" ref="F43" si="48">F44</f>
        <v>0</v>
      </c>
      <c r="G43" s="297">
        <f t="shared" ref="G43" si="49">G44</f>
        <v>0</v>
      </c>
      <c r="H43" s="297">
        <f t="shared" si="3"/>
        <v>0</v>
      </c>
      <c r="I43" s="297">
        <f t="shared" ref="I43" si="50">I44</f>
        <v>0</v>
      </c>
      <c r="J43" s="173"/>
      <c r="K43" s="173"/>
      <c r="L43" s="173"/>
      <c r="M43" s="173"/>
      <c r="N43" s="173"/>
      <c r="O43" s="173"/>
      <c r="P43" s="173"/>
      <c r="Q43" s="310"/>
    </row>
    <row r="44" spans="1:25" ht="23.1" customHeight="1">
      <c r="A44" s="294">
        <v>2080505</v>
      </c>
      <c r="B44" s="189" t="str">
        <f>VLOOKUP(A44,Sheet1!A24:B1853,2,0)</f>
        <v>机关事业单位基本养老保险缴费支出</v>
      </c>
      <c r="C44" s="298">
        <f t="shared" si="5"/>
        <v>187.20999999999998</v>
      </c>
      <c r="D44" s="174">
        <f t="shared" si="33"/>
        <v>187.20999999999998</v>
      </c>
      <c r="E44" s="308">
        <v>187.20999999999998</v>
      </c>
      <c r="F44" s="173"/>
      <c r="G44" s="173"/>
      <c r="H44" s="297">
        <f t="shared" si="3"/>
        <v>0</v>
      </c>
      <c r="I44" s="173"/>
      <c r="J44" s="173"/>
      <c r="K44" s="173"/>
      <c r="L44" s="173"/>
      <c r="M44" s="173"/>
      <c r="N44" s="173"/>
      <c r="O44" s="173"/>
      <c r="P44" s="173"/>
      <c r="Q44" s="310"/>
    </row>
    <row r="45" spans="1:25" ht="23.1" customHeight="1">
      <c r="A45" s="295">
        <v>210</v>
      </c>
      <c r="B45" s="296" t="str">
        <f>VLOOKUP(A45,Sheet1!A25:B1854,2,0)</f>
        <v>卫生健康支出</v>
      </c>
      <c r="C45" s="297">
        <f t="shared" si="5"/>
        <v>103.58000000000001</v>
      </c>
      <c r="D45" s="297">
        <f t="shared" ref="D45:E46" si="51">D46</f>
        <v>103.58000000000001</v>
      </c>
      <c r="E45" s="297">
        <f t="shared" si="51"/>
        <v>103.58000000000001</v>
      </c>
      <c r="F45" s="297">
        <f t="shared" ref="F45:F46" si="52">F46</f>
        <v>0</v>
      </c>
      <c r="G45" s="297">
        <f t="shared" ref="G45:G46" si="53">G46</f>
        <v>0</v>
      </c>
      <c r="H45" s="297">
        <f t="shared" si="3"/>
        <v>0</v>
      </c>
      <c r="I45" s="297">
        <f t="shared" ref="I45:I46" si="54">I46</f>
        <v>0</v>
      </c>
      <c r="J45" s="173"/>
      <c r="K45" s="173"/>
      <c r="L45" s="173"/>
      <c r="M45" s="173"/>
      <c r="N45" s="173"/>
      <c r="O45" s="173"/>
      <c r="P45" s="173"/>
      <c r="Q45" s="310"/>
    </row>
    <row r="46" spans="1:25" ht="23.1" customHeight="1">
      <c r="A46" s="295">
        <v>21011</v>
      </c>
      <c r="B46" s="296" t="str">
        <f>VLOOKUP(A46,Sheet1!A26:B1855,2,0)</f>
        <v>行政事业单位医疗</v>
      </c>
      <c r="C46" s="297">
        <f t="shared" si="5"/>
        <v>103.58000000000001</v>
      </c>
      <c r="D46" s="297">
        <f t="shared" si="51"/>
        <v>103.58000000000001</v>
      </c>
      <c r="E46" s="297">
        <f t="shared" si="51"/>
        <v>103.58000000000001</v>
      </c>
      <c r="F46" s="297">
        <f t="shared" si="52"/>
        <v>0</v>
      </c>
      <c r="G46" s="297">
        <f t="shared" si="53"/>
        <v>0</v>
      </c>
      <c r="H46" s="297">
        <f t="shared" si="3"/>
        <v>0</v>
      </c>
      <c r="I46" s="297">
        <f t="shared" si="54"/>
        <v>0</v>
      </c>
      <c r="J46" s="173"/>
      <c r="K46" s="173"/>
      <c r="L46" s="173"/>
      <c r="M46" s="173"/>
      <c r="N46" s="173"/>
      <c r="O46" s="173"/>
      <c r="P46" s="173"/>
      <c r="Q46" s="310"/>
    </row>
    <row r="47" spans="1:25" ht="23.1" customHeight="1">
      <c r="A47" s="294">
        <v>2101101</v>
      </c>
      <c r="B47" s="189" t="str">
        <f>VLOOKUP(A47,Sheet1!A22:B1851,2,0)</f>
        <v>行政单位医疗</v>
      </c>
      <c r="C47" s="298">
        <f t="shared" si="5"/>
        <v>103.58000000000001</v>
      </c>
      <c r="D47" s="174">
        <f t="shared" si="33"/>
        <v>103.58000000000001</v>
      </c>
      <c r="E47" s="173">
        <v>103.58000000000001</v>
      </c>
      <c r="F47" s="173"/>
      <c r="G47" s="173"/>
      <c r="H47" s="297">
        <f t="shared" si="3"/>
        <v>0</v>
      </c>
      <c r="I47" s="173"/>
      <c r="J47" s="173"/>
      <c r="K47" s="173"/>
      <c r="L47" s="173"/>
      <c r="M47" s="173"/>
      <c r="N47" s="173"/>
      <c r="O47" s="173"/>
      <c r="P47" s="173"/>
      <c r="Q47" s="310"/>
    </row>
    <row r="48" spans="1:25" ht="23.1" customHeight="1">
      <c r="A48" s="295">
        <v>212</v>
      </c>
      <c r="B48" s="296" t="str">
        <f>VLOOKUP(A48,Sheet1!A23:B1852,2,0)</f>
        <v>城乡社区支出</v>
      </c>
      <c r="C48" s="297">
        <f t="shared" si="5"/>
        <v>7763.18</v>
      </c>
      <c r="D48" s="297">
        <f t="shared" ref="D48:F48" si="55">D49+D54+D56</f>
        <v>105.08</v>
      </c>
      <c r="E48" s="297">
        <f t="shared" si="55"/>
        <v>31.08</v>
      </c>
      <c r="F48" s="297">
        <f t="shared" si="55"/>
        <v>74</v>
      </c>
      <c r="G48" s="297">
        <f t="shared" ref="G48" si="56">G49+G54+G56</f>
        <v>0</v>
      </c>
      <c r="H48" s="297">
        <f t="shared" si="3"/>
        <v>7658.1</v>
      </c>
      <c r="I48" s="297">
        <f t="shared" ref="I48" si="57">I49+I54+I56</f>
        <v>7658.1</v>
      </c>
      <c r="J48" s="173"/>
      <c r="K48" s="173"/>
      <c r="L48" s="173"/>
      <c r="M48" s="173"/>
      <c r="N48" s="173"/>
      <c r="O48" s="173"/>
      <c r="P48" s="173"/>
      <c r="Q48" s="310"/>
    </row>
    <row r="49" spans="1:17" ht="23.1" customHeight="1">
      <c r="A49" s="295">
        <v>21201</v>
      </c>
      <c r="B49" s="296" t="str">
        <f>VLOOKUP(A49,Sheet1!A24:B1853,2,0)</f>
        <v>城乡社区管理事务</v>
      </c>
      <c r="C49" s="297">
        <f t="shared" si="5"/>
        <v>707.08</v>
      </c>
      <c r="D49" s="297">
        <f t="shared" ref="D49:F49" si="58">D50+D51+D52+D53</f>
        <v>105.08</v>
      </c>
      <c r="E49" s="297">
        <f t="shared" si="58"/>
        <v>31.08</v>
      </c>
      <c r="F49" s="297">
        <f t="shared" si="58"/>
        <v>74</v>
      </c>
      <c r="G49" s="297">
        <f t="shared" ref="G49" si="59">G50+G51+G52+G53</f>
        <v>0</v>
      </c>
      <c r="H49" s="297">
        <f t="shared" si="3"/>
        <v>602</v>
      </c>
      <c r="I49" s="297">
        <f t="shared" ref="I49" si="60">I50+I51+I52+I53</f>
        <v>602</v>
      </c>
      <c r="J49" s="173"/>
      <c r="K49" s="173"/>
      <c r="L49" s="173"/>
      <c r="M49" s="173"/>
      <c r="N49" s="173"/>
      <c r="O49" s="173"/>
      <c r="P49" s="173"/>
      <c r="Q49" s="310"/>
    </row>
    <row r="50" spans="1:17" ht="23.1" customHeight="1">
      <c r="A50" s="294">
        <v>2120101</v>
      </c>
      <c r="B50" s="189" t="str">
        <f>VLOOKUP(A50,Sheet1!A25:B1854,2,0)</f>
        <v>行政运行</v>
      </c>
      <c r="C50" s="298">
        <f t="shared" si="5"/>
        <v>105.08</v>
      </c>
      <c r="D50" s="174">
        <f t="shared" si="33"/>
        <v>105.08</v>
      </c>
      <c r="E50" s="173">
        <v>31.08</v>
      </c>
      <c r="F50" s="173">
        <v>74</v>
      </c>
      <c r="G50" s="173"/>
      <c r="H50" s="297">
        <f t="shared" si="3"/>
        <v>0</v>
      </c>
      <c r="I50" s="173"/>
      <c r="J50" s="173"/>
      <c r="K50" s="173"/>
      <c r="L50" s="173"/>
      <c r="M50" s="173"/>
      <c r="N50" s="173"/>
      <c r="O50" s="173"/>
      <c r="P50" s="173"/>
      <c r="Q50" s="310"/>
    </row>
    <row r="51" spans="1:17" ht="23.1" customHeight="1">
      <c r="A51" s="294">
        <v>2120102</v>
      </c>
      <c r="B51" s="189" t="str">
        <f>VLOOKUP(A51,Sheet1!A26:B1855,2,0)</f>
        <v>一般行政管理事务</v>
      </c>
      <c r="C51" s="298">
        <f t="shared" si="5"/>
        <v>118</v>
      </c>
      <c r="D51" s="174">
        <f t="shared" si="33"/>
        <v>0</v>
      </c>
      <c r="E51" s="67"/>
      <c r="F51" s="173"/>
      <c r="G51" s="173"/>
      <c r="H51" s="298">
        <f t="shared" si="3"/>
        <v>118</v>
      </c>
      <c r="I51" s="173">
        <v>118</v>
      </c>
      <c r="J51" s="173"/>
      <c r="K51" s="173"/>
      <c r="L51" s="173"/>
      <c r="M51" s="173"/>
      <c r="N51" s="173"/>
      <c r="O51" s="173"/>
      <c r="P51" s="173"/>
      <c r="Q51" s="310"/>
    </row>
    <row r="52" spans="1:17" ht="23.1" customHeight="1">
      <c r="A52" s="294">
        <v>2120104</v>
      </c>
      <c r="B52" s="189" t="str">
        <f>VLOOKUP(A52,Sheet1!A27:B1856,2,0)</f>
        <v>城管执法</v>
      </c>
      <c r="C52" s="298">
        <f t="shared" si="5"/>
        <v>84</v>
      </c>
      <c r="D52" s="174">
        <f t="shared" si="33"/>
        <v>0</v>
      </c>
      <c r="E52" s="67"/>
      <c r="F52" s="173"/>
      <c r="G52" s="173"/>
      <c r="H52" s="298">
        <f t="shared" si="3"/>
        <v>84</v>
      </c>
      <c r="I52" s="173">
        <v>84</v>
      </c>
      <c r="J52" s="173"/>
      <c r="K52" s="173"/>
      <c r="L52" s="173"/>
      <c r="M52" s="173"/>
      <c r="N52" s="173"/>
      <c r="O52" s="173"/>
      <c r="P52" s="173"/>
      <c r="Q52" s="310"/>
    </row>
    <row r="53" spans="1:17" ht="22.5" customHeight="1">
      <c r="A53" s="294">
        <v>2120199</v>
      </c>
      <c r="B53" s="189" t="str">
        <f>VLOOKUP(A53,Sheet1!A28:B1857,2,0)</f>
        <v>其他城乡社区管理事务支出</v>
      </c>
      <c r="C53" s="298">
        <f t="shared" si="5"/>
        <v>400</v>
      </c>
      <c r="D53" s="174">
        <f t="shared" si="33"/>
        <v>0</v>
      </c>
      <c r="E53" s="67"/>
      <c r="F53" s="173"/>
      <c r="G53" s="173"/>
      <c r="H53" s="298">
        <f t="shared" si="3"/>
        <v>400</v>
      </c>
      <c r="I53" s="173">
        <v>400</v>
      </c>
      <c r="J53" s="173"/>
      <c r="K53" s="173"/>
      <c r="L53" s="173"/>
      <c r="M53" s="173"/>
      <c r="N53" s="173"/>
      <c r="O53" s="173"/>
      <c r="P53" s="173"/>
      <c r="Q53" s="310"/>
    </row>
    <row r="54" spans="1:17" ht="22.5" customHeight="1">
      <c r="A54" s="295">
        <v>21205</v>
      </c>
      <c r="B54" s="296" t="str">
        <f>VLOOKUP(A54,Sheet1!A29:B1858,2,0)</f>
        <v>城乡社区环境卫生</v>
      </c>
      <c r="C54" s="297">
        <f t="shared" si="5"/>
        <v>659.1</v>
      </c>
      <c r="D54" s="297">
        <f t="shared" ref="D54:I54" si="61">D55</f>
        <v>0</v>
      </c>
      <c r="E54" s="297">
        <f t="shared" si="61"/>
        <v>0</v>
      </c>
      <c r="F54" s="297">
        <f t="shared" si="61"/>
        <v>0</v>
      </c>
      <c r="G54" s="297">
        <f t="shared" si="61"/>
        <v>0</v>
      </c>
      <c r="H54" s="297">
        <f t="shared" si="3"/>
        <v>659.1</v>
      </c>
      <c r="I54" s="297">
        <f t="shared" si="61"/>
        <v>659.1</v>
      </c>
      <c r="J54" s="173"/>
      <c r="K54" s="173"/>
      <c r="L54" s="173"/>
      <c r="M54" s="173"/>
      <c r="N54" s="173"/>
      <c r="O54" s="173"/>
      <c r="P54" s="173"/>
      <c r="Q54" s="310"/>
    </row>
    <row r="55" spans="1:17" ht="22.5" customHeight="1">
      <c r="A55" s="294">
        <v>2120501</v>
      </c>
      <c r="B55" s="189" t="str">
        <f>VLOOKUP(A55,Sheet1!A30:B1859,2,0)</f>
        <v>城乡社区环境卫生</v>
      </c>
      <c r="C55" s="298">
        <f t="shared" si="5"/>
        <v>659.1</v>
      </c>
      <c r="D55" s="174">
        <f t="shared" si="33"/>
        <v>0</v>
      </c>
      <c r="E55" s="67"/>
      <c r="F55" s="173"/>
      <c r="G55" s="173"/>
      <c r="H55" s="298">
        <f t="shared" si="3"/>
        <v>659.1</v>
      </c>
      <c r="I55" s="173">
        <v>659.1</v>
      </c>
      <c r="J55" s="173"/>
      <c r="K55" s="173"/>
      <c r="L55" s="173"/>
      <c r="M55" s="173"/>
      <c r="N55" s="173"/>
      <c r="O55" s="173"/>
      <c r="P55" s="173"/>
      <c r="Q55" s="310"/>
    </row>
    <row r="56" spans="1:17" ht="22.5" customHeight="1">
      <c r="A56" s="295">
        <v>21299</v>
      </c>
      <c r="B56" s="296" t="str">
        <f>VLOOKUP(A56,Sheet1!A31:B1860,2,0)</f>
        <v>其他城乡社区支出</v>
      </c>
      <c r="C56" s="297">
        <f t="shared" si="5"/>
        <v>6397</v>
      </c>
      <c r="D56" s="297">
        <f t="shared" ref="D56:J56" si="62">D57</f>
        <v>0</v>
      </c>
      <c r="E56" s="297">
        <f t="shared" si="62"/>
        <v>0</v>
      </c>
      <c r="F56" s="297">
        <f t="shared" si="62"/>
        <v>0</v>
      </c>
      <c r="G56" s="297">
        <f t="shared" si="62"/>
        <v>0</v>
      </c>
      <c r="H56" s="297">
        <f t="shared" si="3"/>
        <v>6397</v>
      </c>
      <c r="I56" s="297">
        <f t="shared" si="62"/>
        <v>6397</v>
      </c>
      <c r="J56" s="297">
        <f t="shared" si="62"/>
        <v>0</v>
      </c>
      <c r="K56" s="173"/>
      <c r="L56" s="173"/>
      <c r="M56" s="173"/>
      <c r="N56" s="173"/>
      <c r="O56" s="173"/>
      <c r="P56" s="173"/>
      <c r="Q56" s="310"/>
    </row>
    <row r="57" spans="1:17" ht="22.5" customHeight="1">
      <c r="A57" s="294">
        <v>2129999</v>
      </c>
      <c r="B57" s="189" t="str">
        <f>VLOOKUP(A57,Sheet1!A25:B1854,2,0)</f>
        <v>其他城乡社区支出</v>
      </c>
      <c r="C57" s="298">
        <f t="shared" si="5"/>
        <v>6397</v>
      </c>
      <c r="D57" s="174">
        <f t="shared" si="33"/>
        <v>0</v>
      </c>
      <c r="E57" s="67"/>
      <c r="F57" s="173"/>
      <c r="G57" s="173"/>
      <c r="H57" s="298">
        <f t="shared" si="3"/>
        <v>6397</v>
      </c>
      <c r="I57" s="173">
        <v>6397</v>
      </c>
      <c r="J57" s="173"/>
      <c r="K57" s="173"/>
      <c r="L57" s="173"/>
      <c r="M57" s="173"/>
      <c r="N57" s="173"/>
      <c r="O57" s="173"/>
      <c r="P57" s="173"/>
      <c r="Q57" s="310"/>
    </row>
    <row r="58" spans="1:17" ht="22.5" customHeight="1">
      <c r="A58" s="295">
        <v>220</v>
      </c>
      <c r="B58" s="296" t="str">
        <f>VLOOKUP(A58,Sheet1!A26:B1855,2,0)</f>
        <v>自然资源海洋气象等支出</v>
      </c>
      <c r="C58" s="297">
        <f t="shared" si="5"/>
        <v>2140.6</v>
      </c>
      <c r="D58" s="297">
        <f t="shared" ref="D58:F58" si="63">D59</f>
        <v>140.6</v>
      </c>
      <c r="E58" s="297">
        <f t="shared" si="63"/>
        <v>75.599999999999994</v>
      </c>
      <c r="F58" s="297">
        <f t="shared" si="63"/>
        <v>65</v>
      </c>
      <c r="G58" s="297">
        <f t="shared" ref="G58" si="64">G59</f>
        <v>0</v>
      </c>
      <c r="H58" s="297">
        <f t="shared" si="3"/>
        <v>2000</v>
      </c>
      <c r="I58" s="297">
        <f t="shared" ref="I58" si="65">I59</f>
        <v>2000</v>
      </c>
      <c r="J58" s="173"/>
      <c r="K58" s="173"/>
      <c r="L58" s="173"/>
      <c r="M58" s="173"/>
      <c r="N58" s="173"/>
      <c r="O58" s="173"/>
      <c r="P58" s="173"/>
      <c r="Q58" s="310"/>
    </row>
    <row r="59" spans="1:17" ht="22.5" customHeight="1">
      <c r="A59" s="295">
        <v>22001</v>
      </c>
      <c r="B59" s="296" t="str">
        <f>VLOOKUP(A59,Sheet1!A27:B1856,2,0)</f>
        <v>自然资源事务</v>
      </c>
      <c r="C59" s="297">
        <f t="shared" si="5"/>
        <v>2140.6</v>
      </c>
      <c r="D59" s="297">
        <f t="shared" ref="D59:F59" si="66">D60+D61</f>
        <v>140.6</v>
      </c>
      <c r="E59" s="297">
        <f t="shared" si="66"/>
        <v>75.599999999999994</v>
      </c>
      <c r="F59" s="297">
        <f t="shared" si="66"/>
        <v>65</v>
      </c>
      <c r="G59" s="297">
        <f t="shared" ref="G59" si="67">G60+G61</f>
        <v>0</v>
      </c>
      <c r="H59" s="297">
        <f t="shared" si="3"/>
        <v>2000</v>
      </c>
      <c r="I59" s="297">
        <f t="shared" ref="I59" si="68">I60+I61</f>
        <v>2000</v>
      </c>
      <c r="J59" s="173"/>
      <c r="K59" s="173"/>
      <c r="L59" s="173"/>
      <c r="M59" s="173"/>
      <c r="N59" s="173"/>
      <c r="O59" s="173"/>
      <c r="P59" s="173"/>
      <c r="Q59" s="310"/>
    </row>
    <row r="60" spans="1:17" ht="22.5" customHeight="1">
      <c r="A60" s="294">
        <v>2200150</v>
      </c>
      <c r="B60" s="189" t="str">
        <f>VLOOKUP(A60,Sheet1!A29:B1858,2,0)</f>
        <v>事业运行</v>
      </c>
      <c r="C60" s="298">
        <f t="shared" si="5"/>
        <v>2140.6</v>
      </c>
      <c r="D60" s="174">
        <f t="shared" si="33"/>
        <v>140.6</v>
      </c>
      <c r="E60" s="173">
        <v>75.599999999999994</v>
      </c>
      <c r="F60" s="173">
        <v>65</v>
      </c>
      <c r="G60" s="173"/>
      <c r="H60" s="298">
        <f t="shared" si="3"/>
        <v>2000</v>
      </c>
      <c r="I60" s="173">
        <v>2000</v>
      </c>
      <c r="J60" s="173"/>
      <c r="K60" s="173"/>
      <c r="L60" s="173"/>
      <c r="M60" s="173"/>
      <c r="N60" s="173"/>
      <c r="O60" s="173"/>
      <c r="P60" s="173"/>
      <c r="Q60" s="310"/>
    </row>
    <row r="61" spans="1:17" ht="22.5" customHeight="1">
      <c r="A61" s="294">
        <v>2200199</v>
      </c>
      <c r="B61" s="189" t="str">
        <f>VLOOKUP(A61,Sheet1!A30:B1859,2,0)</f>
        <v>其他自然资源事务支出</v>
      </c>
      <c r="C61" s="297">
        <f t="shared" si="5"/>
        <v>0</v>
      </c>
      <c r="D61" s="174">
        <f t="shared" si="33"/>
        <v>0</v>
      </c>
      <c r="E61" s="67"/>
      <c r="F61" s="173"/>
      <c r="G61" s="173"/>
      <c r="H61" s="297">
        <f t="shared" si="3"/>
        <v>0</v>
      </c>
      <c r="I61" s="173"/>
      <c r="J61" s="173"/>
      <c r="K61" s="173"/>
      <c r="L61" s="173"/>
      <c r="M61" s="173"/>
      <c r="N61" s="173"/>
      <c r="O61" s="173"/>
      <c r="P61" s="173"/>
      <c r="Q61" s="310"/>
    </row>
    <row r="62" spans="1:17" ht="22.5" customHeight="1">
      <c r="A62" s="295">
        <v>221</v>
      </c>
      <c r="B62" s="296" t="str">
        <f>VLOOKUP(A62,Sheet1!A31:B1860,2,0)</f>
        <v>住房保障支出</v>
      </c>
      <c r="C62" s="297">
        <f t="shared" si="5"/>
        <v>425.05</v>
      </c>
      <c r="D62" s="297">
        <f t="shared" ref="D62:E62" si="69">D64</f>
        <v>425.05</v>
      </c>
      <c r="E62" s="297">
        <f t="shared" si="69"/>
        <v>425.05</v>
      </c>
      <c r="F62" s="297">
        <f t="shared" ref="F62:I62" si="70">F64</f>
        <v>0</v>
      </c>
      <c r="G62" s="297">
        <f t="shared" si="70"/>
        <v>0</v>
      </c>
      <c r="H62" s="297">
        <f t="shared" si="3"/>
        <v>0</v>
      </c>
      <c r="I62" s="297">
        <f t="shared" si="70"/>
        <v>0</v>
      </c>
      <c r="J62" s="173"/>
      <c r="K62" s="173"/>
      <c r="L62" s="173"/>
      <c r="M62" s="173"/>
      <c r="N62" s="173"/>
      <c r="O62" s="173"/>
      <c r="P62" s="173"/>
      <c r="Q62" s="310"/>
    </row>
    <row r="63" spans="1:17" ht="22.5" customHeight="1">
      <c r="A63" s="295">
        <v>22102</v>
      </c>
      <c r="B63" s="296" t="str">
        <f>VLOOKUP(A63,Sheet1!A32:B1861,2,0)</f>
        <v>住房改革支出</v>
      </c>
      <c r="C63" s="297">
        <f t="shared" si="5"/>
        <v>425.05</v>
      </c>
      <c r="D63" s="297">
        <f t="shared" ref="D63:E63" si="71">D64</f>
        <v>425.05</v>
      </c>
      <c r="E63" s="297">
        <f t="shared" si="71"/>
        <v>425.05</v>
      </c>
      <c r="F63" s="297">
        <f t="shared" ref="F63" si="72">F64</f>
        <v>0</v>
      </c>
      <c r="G63" s="297">
        <f t="shared" ref="G63" si="73">G64</f>
        <v>0</v>
      </c>
      <c r="H63" s="297">
        <f t="shared" si="3"/>
        <v>0</v>
      </c>
      <c r="I63" s="297">
        <f t="shared" ref="I63" si="74">I64</f>
        <v>0</v>
      </c>
      <c r="J63" s="173"/>
      <c r="K63" s="173"/>
      <c r="L63" s="173"/>
      <c r="M63" s="173"/>
      <c r="N63" s="173"/>
      <c r="O63" s="173"/>
      <c r="P63" s="173"/>
      <c r="Q63" s="310"/>
    </row>
    <row r="64" spans="1:17" ht="22.5" customHeight="1">
      <c r="A64" s="294">
        <v>2210201</v>
      </c>
      <c r="B64" s="189" t="str">
        <f>VLOOKUP(A64,Sheet1!A31:B1860,2,0)</f>
        <v>住房公积金</v>
      </c>
      <c r="C64" s="298">
        <f t="shared" si="5"/>
        <v>425.05</v>
      </c>
      <c r="D64" s="174">
        <f t="shared" si="33"/>
        <v>425.05</v>
      </c>
      <c r="E64" s="173">
        <v>425.05</v>
      </c>
      <c r="F64" s="173"/>
      <c r="G64" s="173"/>
      <c r="H64" s="297">
        <f t="shared" si="3"/>
        <v>0</v>
      </c>
      <c r="I64" s="173"/>
      <c r="J64" s="173"/>
      <c r="K64" s="173"/>
      <c r="L64" s="173"/>
      <c r="M64" s="173"/>
      <c r="N64" s="173"/>
      <c r="O64" s="173"/>
      <c r="P64" s="173"/>
      <c r="Q64" s="310"/>
    </row>
    <row r="65" spans="1:17" ht="22.5" customHeight="1">
      <c r="A65" s="295">
        <v>224</v>
      </c>
      <c r="B65" s="296" t="str">
        <f>VLOOKUP(A65,Sheet1!A32:B1861,2,0)</f>
        <v>灾害防治及应急管理支出</v>
      </c>
      <c r="C65" s="297">
        <f t="shared" si="5"/>
        <v>104.8</v>
      </c>
      <c r="D65" s="297">
        <f t="shared" ref="D65:I66" si="75">D66</f>
        <v>0</v>
      </c>
      <c r="E65" s="297">
        <f t="shared" si="75"/>
        <v>0</v>
      </c>
      <c r="F65" s="297">
        <f t="shared" si="75"/>
        <v>0</v>
      </c>
      <c r="G65" s="297">
        <f t="shared" si="75"/>
        <v>0</v>
      </c>
      <c r="H65" s="297">
        <f t="shared" si="3"/>
        <v>104.8</v>
      </c>
      <c r="I65" s="297">
        <f t="shared" si="75"/>
        <v>104.8</v>
      </c>
      <c r="J65" s="173"/>
      <c r="K65" s="173"/>
      <c r="L65" s="173"/>
      <c r="M65" s="173"/>
      <c r="N65" s="173"/>
      <c r="O65" s="173"/>
      <c r="P65" s="173"/>
      <c r="Q65" s="310"/>
    </row>
    <row r="66" spans="1:17" ht="22.5" customHeight="1">
      <c r="A66" s="295">
        <v>22401</v>
      </c>
      <c r="B66" s="296" t="str">
        <f>VLOOKUP(A66,Sheet1!A33:B1862,2,0)</f>
        <v>应急管理事务</v>
      </c>
      <c r="C66" s="297">
        <f t="shared" si="5"/>
        <v>104.8</v>
      </c>
      <c r="D66" s="297">
        <f t="shared" si="75"/>
        <v>0</v>
      </c>
      <c r="E66" s="297">
        <f t="shared" si="75"/>
        <v>0</v>
      </c>
      <c r="F66" s="297">
        <f t="shared" si="75"/>
        <v>0</v>
      </c>
      <c r="G66" s="297">
        <f t="shared" si="75"/>
        <v>0</v>
      </c>
      <c r="H66" s="297">
        <f t="shared" si="3"/>
        <v>104.8</v>
      </c>
      <c r="I66" s="297">
        <f t="shared" si="75"/>
        <v>104.8</v>
      </c>
      <c r="J66" s="173"/>
      <c r="K66" s="173"/>
      <c r="L66" s="173"/>
      <c r="M66" s="173"/>
      <c r="N66" s="173"/>
      <c r="O66" s="173"/>
      <c r="P66" s="173"/>
      <c r="Q66" s="310"/>
    </row>
    <row r="67" spans="1:17" ht="22.5" customHeight="1">
      <c r="A67" s="294">
        <v>2240106</v>
      </c>
      <c r="B67" s="189" t="str">
        <f>VLOOKUP(A67,Sheet1!A32:B1861,2,0)</f>
        <v>安全监管</v>
      </c>
      <c r="C67" s="298">
        <f t="shared" si="5"/>
        <v>104.8</v>
      </c>
      <c r="D67" s="174">
        <f t="shared" si="33"/>
        <v>0</v>
      </c>
      <c r="E67" s="67"/>
      <c r="F67" s="173"/>
      <c r="G67" s="173"/>
      <c r="H67" s="298">
        <f t="shared" si="3"/>
        <v>104.8</v>
      </c>
      <c r="I67" s="173">
        <v>104.8</v>
      </c>
      <c r="J67" s="173"/>
      <c r="K67" s="173"/>
      <c r="L67" s="173"/>
      <c r="M67" s="173"/>
      <c r="N67" s="173"/>
      <c r="O67" s="173"/>
      <c r="P67" s="173"/>
      <c r="Q67" s="310"/>
    </row>
  </sheetData>
  <sheetProtection formatCells="0" formatColumns="0" formatRows="0"/>
  <mergeCells count="4">
    <mergeCell ref="D4:G4"/>
    <mergeCell ref="C4:C5"/>
    <mergeCell ref="A4:B4"/>
    <mergeCell ref="A3:G3"/>
  </mergeCells>
  <phoneticPr fontId="0" type="noConversion"/>
  <printOptions horizontalCentered="1"/>
  <pageMargins left="0.39370078740157483" right="0.39370078740157483" top="0.6692913385826772" bottom="0.6692913385826772" header="0.43307086614173229" footer="0.43307086614173229"/>
  <pageSetup paperSize="9" scale="85" fitToHeight="0" orientation="landscape" verticalDpi="0" r:id="rId1"/>
  <headerFooter alignWithMargins="0">
    <oddFooter>第 &amp;P 页，共 &amp;N 页</oddFooter>
  </headerFooter>
</worksheet>
</file>

<file path=xl/worksheets/sheet5.xml><?xml version="1.0" encoding="utf-8"?>
<worksheet xmlns="http://schemas.openxmlformats.org/spreadsheetml/2006/main" xmlns:r="http://schemas.openxmlformats.org/officeDocument/2006/relationships">
  <dimension ref="A1:Y86"/>
  <sheetViews>
    <sheetView showGridLines="0" showZeros="0" workbookViewId="0">
      <selection activeCell="G16" sqref="G16"/>
    </sheetView>
  </sheetViews>
  <sheetFormatPr defaultColWidth="9.1640625" defaultRowHeight="12.75" customHeight="1"/>
  <cols>
    <col min="1" max="1" width="14.83203125" customWidth="1"/>
    <col min="2" max="2" width="23.83203125" customWidth="1"/>
    <col min="3" max="3" width="14" customWidth="1"/>
    <col min="4" max="4" width="12.83203125" customWidth="1"/>
    <col min="5" max="5" width="13" customWidth="1"/>
    <col min="6" max="6" width="12.1640625" customWidth="1"/>
    <col min="7" max="7" width="12.5" customWidth="1"/>
    <col min="8" max="8" width="11.5" customWidth="1"/>
    <col min="9" max="9" width="11.6640625" customWidth="1"/>
    <col min="10" max="10" width="9.1640625" customWidth="1"/>
    <col min="11" max="11" width="11.33203125" customWidth="1"/>
    <col min="12" max="13" width="10.5" customWidth="1"/>
    <col min="14" max="14" width="10" customWidth="1"/>
    <col min="15" max="15" width="9.5" customWidth="1"/>
    <col min="16" max="25" width="10.6640625" customWidth="1"/>
  </cols>
  <sheetData>
    <row r="1" spans="1:25" ht="20.100000000000001" customHeight="1">
      <c r="A1" s="59" t="s">
        <v>298</v>
      </c>
      <c r="B1" s="41"/>
      <c r="C1" s="42"/>
      <c r="D1" s="42"/>
      <c r="E1" s="42"/>
      <c r="F1" s="42"/>
      <c r="G1" s="42"/>
      <c r="H1" s="42"/>
      <c r="I1" s="42"/>
      <c r="J1" s="42"/>
      <c r="K1" s="42"/>
      <c r="L1" s="42"/>
      <c r="M1" s="42"/>
      <c r="N1" s="42"/>
      <c r="O1" s="42"/>
      <c r="P1" s="43"/>
      <c r="Q1" s="43"/>
      <c r="R1" s="43"/>
      <c r="S1" s="43"/>
      <c r="T1" s="46"/>
      <c r="U1" s="46"/>
      <c r="V1" s="46"/>
      <c r="W1" s="47"/>
      <c r="X1" s="47"/>
      <c r="Y1" s="47"/>
    </row>
    <row r="2" spans="1:25" ht="20.100000000000001" customHeight="1">
      <c r="A2" s="30" t="s">
        <v>189</v>
      </c>
      <c r="B2" s="30"/>
      <c r="C2" s="30"/>
      <c r="D2" s="30"/>
      <c r="E2" s="30"/>
      <c r="F2" s="30"/>
      <c r="G2" s="30"/>
      <c r="H2" s="30"/>
      <c r="I2" s="30"/>
      <c r="J2" s="30"/>
      <c r="K2" s="30"/>
      <c r="L2" s="30"/>
      <c r="M2" s="30"/>
      <c r="N2" s="30"/>
      <c r="O2" s="30"/>
      <c r="P2" s="43"/>
      <c r="Q2" s="43"/>
      <c r="R2" s="43"/>
      <c r="S2" s="43"/>
      <c r="T2" s="46"/>
      <c r="U2" s="46"/>
      <c r="V2" s="46"/>
      <c r="W2" s="47"/>
      <c r="X2" s="47"/>
      <c r="Y2" s="47"/>
    </row>
    <row r="3" spans="1:25" ht="20.100000000000001" customHeight="1">
      <c r="A3" s="421" t="s">
        <v>462</v>
      </c>
      <c r="B3" s="422"/>
      <c r="C3" s="422"/>
      <c r="D3" s="422"/>
      <c r="E3" s="422"/>
      <c r="F3" s="422"/>
      <c r="G3" s="48"/>
      <c r="H3" s="48"/>
      <c r="I3" s="48"/>
      <c r="J3" s="48"/>
      <c r="K3" s="48"/>
      <c r="L3" s="48"/>
      <c r="M3" s="48"/>
      <c r="N3" s="48"/>
      <c r="O3" s="49" t="s">
        <v>246</v>
      </c>
      <c r="P3" s="50"/>
      <c r="Q3" s="50"/>
      <c r="R3" s="50"/>
      <c r="S3" s="50"/>
      <c r="T3" s="50"/>
      <c r="U3" s="50"/>
      <c r="V3" s="50"/>
      <c r="W3" s="50"/>
      <c r="X3" s="50"/>
      <c r="Y3" s="50"/>
    </row>
    <row r="4" spans="1:25" ht="20.100000000000001" customHeight="1">
      <c r="A4" s="405" t="s">
        <v>228</v>
      </c>
      <c r="B4" s="405"/>
      <c r="C4" s="425" t="s">
        <v>325</v>
      </c>
      <c r="D4" s="404" t="s">
        <v>348</v>
      </c>
      <c r="E4" s="404" t="s">
        <v>441</v>
      </c>
      <c r="F4" s="404" t="s">
        <v>135</v>
      </c>
      <c r="G4" s="416" t="s">
        <v>404</v>
      </c>
      <c r="H4" s="416" t="s">
        <v>324</v>
      </c>
      <c r="I4" s="416" t="s">
        <v>394</v>
      </c>
      <c r="J4" s="416" t="s">
        <v>164</v>
      </c>
      <c r="K4" s="416" t="s">
        <v>14</v>
      </c>
      <c r="L4" s="416" t="s">
        <v>192</v>
      </c>
      <c r="M4" s="416" t="s">
        <v>218</v>
      </c>
      <c r="N4" s="416" t="s">
        <v>12</v>
      </c>
      <c r="O4" s="403" t="s">
        <v>305</v>
      </c>
      <c r="P4" s="50"/>
      <c r="Q4" s="50"/>
      <c r="R4" s="50"/>
      <c r="S4" s="50"/>
      <c r="T4" s="50"/>
      <c r="U4" s="50"/>
      <c r="V4" s="50"/>
      <c r="W4" s="50"/>
      <c r="X4" s="50"/>
      <c r="Y4" s="50"/>
    </row>
    <row r="5" spans="1:25" ht="38.25" customHeight="1">
      <c r="A5" s="62" t="s">
        <v>53</v>
      </c>
      <c r="B5" s="62" t="s">
        <v>309</v>
      </c>
      <c r="C5" s="426"/>
      <c r="D5" s="423"/>
      <c r="E5" s="423"/>
      <c r="F5" s="423"/>
      <c r="G5" s="424"/>
      <c r="H5" s="424"/>
      <c r="I5" s="424"/>
      <c r="J5" s="424"/>
      <c r="K5" s="424"/>
      <c r="L5" s="424"/>
      <c r="M5" s="424"/>
      <c r="N5" s="424"/>
      <c r="O5" s="423"/>
      <c r="P5" s="47"/>
      <c r="Q5" s="47"/>
      <c r="R5" s="47"/>
      <c r="S5" s="47"/>
      <c r="T5" s="47"/>
      <c r="U5" s="47"/>
      <c r="V5" s="47"/>
      <c r="W5" s="47"/>
      <c r="X5" s="47"/>
      <c r="Y5" s="47"/>
    </row>
    <row r="6" spans="1:25" s="305" customFormat="1" ht="23.1" customHeight="1">
      <c r="A6" s="303"/>
      <c r="B6" s="313" t="s">
        <v>104</v>
      </c>
      <c r="C6" s="304">
        <f>C7+C30+C35+C39+C45+C48+C58+C62+C65</f>
        <v>19551.059999999998</v>
      </c>
      <c r="D6" s="297">
        <f t="shared" ref="D6:K6" si="0">D7+D30+D35+D39+D45+D48+D58+D62+D65</f>
        <v>5463.0300000000007</v>
      </c>
      <c r="E6" s="297">
        <f t="shared" si="0"/>
        <v>14078.67</v>
      </c>
      <c r="F6" s="297">
        <f t="shared" si="0"/>
        <v>0</v>
      </c>
      <c r="G6" s="297">
        <f t="shared" si="0"/>
        <v>0</v>
      </c>
      <c r="H6" s="297">
        <f t="shared" si="0"/>
        <v>0</v>
      </c>
      <c r="I6" s="297">
        <f t="shared" si="0"/>
        <v>0</v>
      </c>
      <c r="J6" s="297">
        <f t="shared" si="0"/>
        <v>0</v>
      </c>
      <c r="K6" s="297">
        <f t="shared" si="0"/>
        <v>9.36</v>
      </c>
      <c r="L6" s="311">
        <v>0</v>
      </c>
      <c r="M6" s="311">
        <v>0</v>
      </c>
      <c r="N6" s="311">
        <v>0</v>
      </c>
      <c r="O6" s="311">
        <v>0</v>
      </c>
      <c r="P6" s="312"/>
      <c r="R6" s="312"/>
      <c r="S6" s="312"/>
      <c r="T6" s="312"/>
      <c r="U6" s="312"/>
      <c r="V6" s="312"/>
      <c r="W6" s="312"/>
      <c r="X6" s="312"/>
      <c r="Y6" s="312"/>
    </row>
    <row r="7" spans="1:25" s="305" customFormat="1" ht="23.1" customHeight="1">
      <c r="A7" s="303" t="s">
        <v>1895</v>
      </c>
      <c r="B7" s="309" t="s">
        <v>1898</v>
      </c>
      <c r="C7" s="297">
        <f>D7+E7+K7</f>
        <v>6014.3</v>
      </c>
      <c r="D7" s="297">
        <v>3597.12</v>
      </c>
      <c r="E7" s="311">
        <v>2407.8200000000002</v>
      </c>
      <c r="F7" s="311"/>
      <c r="G7" s="311"/>
      <c r="H7" s="311"/>
      <c r="I7" s="311"/>
      <c r="J7" s="311"/>
      <c r="K7" s="297">
        <f t="shared" ref="K7" si="1">K8+K11+K15+K18+K21+K24+K27</f>
        <v>9.36</v>
      </c>
      <c r="L7" s="311"/>
      <c r="M7" s="311"/>
      <c r="N7" s="311"/>
      <c r="O7" s="311"/>
      <c r="P7" s="312"/>
      <c r="R7" s="312"/>
      <c r="S7" s="312"/>
      <c r="T7" s="312"/>
      <c r="U7" s="312"/>
      <c r="V7" s="312"/>
      <c r="W7" s="312"/>
      <c r="X7" s="312"/>
      <c r="Y7" s="312"/>
    </row>
    <row r="8" spans="1:25" s="305" customFormat="1" ht="23.1" customHeight="1">
      <c r="A8" s="303" t="s">
        <v>1896</v>
      </c>
      <c r="B8" s="309" t="s">
        <v>483</v>
      </c>
      <c r="C8" s="297">
        <f t="shared" ref="C8:C67" si="2">D8+E8+K8</f>
        <v>4077.71</v>
      </c>
      <c r="D8" s="297">
        <v>3597.12</v>
      </c>
      <c r="E8" s="311">
        <v>471.23</v>
      </c>
      <c r="F8" s="311"/>
      <c r="G8" s="311"/>
      <c r="H8" s="311"/>
      <c r="I8" s="311"/>
      <c r="J8" s="311"/>
      <c r="K8" s="297">
        <f t="shared" ref="K8" si="3">K9+K10</f>
        <v>9.36</v>
      </c>
      <c r="L8" s="311"/>
      <c r="M8" s="311"/>
      <c r="N8" s="311"/>
      <c r="O8" s="311"/>
      <c r="P8" s="312"/>
      <c r="R8" s="312"/>
      <c r="S8" s="312"/>
      <c r="T8" s="312"/>
      <c r="U8" s="312"/>
      <c r="V8" s="312"/>
      <c r="W8" s="312"/>
      <c r="X8" s="312"/>
      <c r="Y8" s="312"/>
    </row>
    <row r="9" spans="1:25" s="176" customFormat="1" ht="23.1" customHeight="1">
      <c r="A9" s="294">
        <v>2010301</v>
      </c>
      <c r="B9" s="286" t="s">
        <v>467</v>
      </c>
      <c r="C9" s="173">
        <f t="shared" si="2"/>
        <v>3772.21</v>
      </c>
      <c r="D9" s="173">
        <v>3597.12</v>
      </c>
      <c r="E9" s="183">
        <v>165.73</v>
      </c>
      <c r="F9" s="183"/>
      <c r="G9" s="183"/>
      <c r="H9" s="183"/>
      <c r="I9" s="183"/>
      <c r="J9" s="183"/>
      <c r="K9" s="173">
        <v>9.36</v>
      </c>
      <c r="L9" s="183"/>
      <c r="M9" s="183"/>
      <c r="N9" s="183"/>
      <c r="O9" s="183"/>
      <c r="P9" s="180"/>
      <c r="R9" s="180"/>
      <c r="S9" s="180"/>
      <c r="T9" s="180"/>
      <c r="U9" s="180"/>
      <c r="V9" s="180"/>
      <c r="W9" s="180"/>
      <c r="X9" s="180"/>
      <c r="Y9" s="180"/>
    </row>
    <row r="10" spans="1:25" s="176" customFormat="1" ht="23.1" customHeight="1">
      <c r="A10" s="294">
        <v>2010302</v>
      </c>
      <c r="B10" s="286" t="s">
        <v>468</v>
      </c>
      <c r="C10" s="173">
        <f t="shared" si="2"/>
        <v>305.5</v>
      </c>
      <c r="D10" s="173"/>
      <c r="E10" s="183">
        <v>305.5</v>
      </c>
      <c r="F10" s="183"/>
      <c r="G10" s="183"/>
      <c r="H10" s="183"/>
      <c r="I10" s="183"/>
      <c r="J10" s="183"/>
      <c r="K10" s="183"/>
      <c r="L10" s="183"/>
      <c r="M10" s="183"/>
      <c r="N10" s="183"/>
      <c r="O10" s="183"/>
      <c r="P10" s="180"/>
      <c r="R10" s="180"/>
      <c r="S10" s="180"/>
      <c r="T10" s="180"/>
      <c r="U10" s="180"/>
      <c r="V10" s="180"/>
      <c r="W10" s="180"/>
      <c r="X10" s="180"/>
      <c r="Y10" s="180"/>
    </row>
    <row r="11" spans="1:25" s="305" customFormat="1" ht="23.1" customHeight="1">
      <c r="A11" s="295">
        <v>20106</v>
      </c>
      <c r="B11" s="309" t="str">
        <f>VLOOKUP(A11,Sheet1!A1:B1830,2,0)</f>
        <v>财政事务</v>
      </c>
      <c r="C11" s="297">
        <f t="shared" si="2"/>
        <v>702</v>
      </c>
      <c r="D11" s="297">
        <v>0</v>
      </c>
      <c r="E11" s="311">
        <v>702</v>
      </c>
      <c r="F11" s="311"/>
      <c r="G11" s="311"/>
      <c r="H11" s="311"/>
      <c r="I11" s="311"/>
      <c r="J11" s="311"/>
      <c r="K11" s="311"/>
      <c r="L11" s="311"/>
      <c r="M11" s="311"/>
      <c r="N11" s="311"/>
      <c r="O11" s="311"/>
      <c r="P11" s="312"/>
      <c r="R11" s="312"/>
      <c r="S11" s="312"/>
      <c r="T11" s="312"/>
      <c r="U11" s="312"/>
      <c r="V11" s="312"/>
      <c r="W11" s="312"/>
      <c r="X11" s="312"/>
      <c r="Y11" s="312"/>
    </row>
    <row r="12" spans="1:25" s="176" customFormat="1" ht="23.1" customHeight="1">
      <c r="A12" s="294">
        <v>2010601</v>
      </c>
      <c r="B12" s="286" t="str">
        <f>VLOOKUP(A12,Sheet1!A2:B1831,2,0)</f>
        <v>行政运行</v>
      </c>
      <c r="C12" s="173">
        <f t="shared" si="2"/>
        <v>32</v>
      </c>
      <c r="D12" s="173"/>
      <c r="E12" s="183">
        <v>32</v>
      </c>
      <c r="F12" s="183"/>
      <c r="G12" s="183"/>
      <c r="H12" s="183"/>
      <c r="I12" s="183"/>
      <c r="J12" s="183"/>
      <c r="K12" s="183"/>
      <c r="L12" s="183"/>
      <c r="M12" s="183"/>
      <c r="N12" s="183"/>
      <c r="O12" s="183"/>
      <c r="P12" s="180"/>
      <c r="R12" s="180"/>
      <c r="S12" s="180"/>
      <c r="T12" s="180"/>
      <c r="U12" s="180"/>
      <c r="V12" s="180"/>
      <c r="W12" s="180"/>
      <c r="X12" s="180"/>
      <c r="Y12" s="180"/>
    </row>
    <row r="13" spans="1:25" s="176" customFormat="1" ht="23.1" customHeight="1">
      <c r="A13" s="294">
        <v>2010608</v>
      </c>
      <c r="B13" s="286" t="str">
        <f>VLOOKUP(A13,Sheet1!A3:B1832,2,0)</f>
        <v>财政委托业务支出</v>
      </c>
      <c r="C13" s="173">
        <f t="shared" si="2"/>
        <v>300</v>
      </c>
      <c r="D13" s="173"/>
      <c r="E13" s="183">
        <v>300</v>
      </c>
      <c r="F13" s="183"/>
      <c r="G13" s="183"/>
      <c r="H13" s="183"/>
      <c r="I13" s="183"/>
      <c r="J13" s="183"/>
      <c r="K13" s="183"/>
      <c r="L13" s="183"/>
      <c r="M13" s="183"/>
      <c r="N13" s="183"/>
      <c r="O13" s="183"/>
      <c r="P13" s="180"/>
      <c r="R13" s="180"/>
      <c r="S13" s="180"/>
      <c r="T13" s="180"/>
      <c r="U13" s="180"/>
      <c r="V13" s="180"/>
      <c r="W13" s="180"/>
      <c r="X13" s="180"/>
      <c r="Y13" s="180"/>
    </row>
    <row r="14" spans="1:25" s="176" customFormat="1" ht="23.1" customHeight="1">
      <c r="A14" s="294">
        <v>2010699</v>
      </c>
      <c r="B14" s="286" t="str">
        <f>VLOOKUP(A14,Sheet1!A4:B1833,2,0)</f>
        <v>其他财政事务支出</v>
      </c>
      <c r="C14" s="173">
        <f t="shared" si="2"/>
        <v>370</v>
      </c>
      <c r="D14" s="173"/>
      <c r="E14" s="183">
        <v>370</v>
      </c>
      <c r="F14" s="183"/>
      <c r="G14" s="183"/>
      <c r="H14" s="183"/>
      <c r="I14" s="183"/>
      <c r="J14" s="183"/>
      <c r="K14" s="183"/>
      <c r="L14" s="183"/>
      <c r="M14" s="183"/>
      <c r="N14" s="183"/>
      <c r="O14" s="183"/>
      <c r="P14" s="180"/>
      <c r="R14" s="180"/>
      <c r="S14" s="180"/>
      <c r="T14" s="180"/>
      <c r="U14" s="180"/>
      <c r="V14" s="180"/>
      <c r="W14" s="180"/>
      <c r="X14" s="180"/>
      <c r="Y14" s="180"/>
    </row>
    <row r="15" spans="1:25" s="305" customFormat="1" ht="23.1" customHeight="1">
      <c r="A15" s="295">
        <v>20111</v>
      </c>
      <c r="B15" s="309" t="str">
        <f>VLOOKUP(A15,Sheet1!A5:B1834,2,0)</f>
        <v>纪检监察事务</v>
      </c>
      <c r="C15" s="297">
        <f t="shared" si="2"/>
        <v>34</v>
      </c>
      <c r="D15" s="297">
        <v>0</v>
      </c>
      <c r="E15" s="311">
        <v>34</v>
      </c>
      <c r="F15" s="311"/>
      <c r="G15" s="311"/>
      <c r="H15" s="311"/>
      <c r="I15" s="311"/>
      <c r="J15" s="311"/>
      <c r="K15" s="311"/>
      <c r="L15" s="311"/>
      <c r="M15" s="311"/>
      <c r="N15" s="311"/>
      <c r="O15" s="311"/>
      <c r="P15" s="312"/>
      <c r="R15" s="312"/>
      <c r="S15" s="312"/>
      <c r="T15" s="312"/>
      <c r="U15" s="312"/>
      <c r="V15" s="312"/>
      <c r="W15" s="312"/>
      <c r="X15" s="312"/>
      <c r="Y15" s="312"/>
    </row>
    <row r="16" spans="1:25" s="176" customFormat="1" ht="23.1" customHeight="1">
      <c r="A16" s="294">
        <v>2011101</v>
      </c>
      <c r="B16" s="286" t="str">
        <f>VLOOKUP(A16,Sheet1!A6:B1835,2,0)</f>
        <v>行政运行</v>
      </c>
      <c r="C16" s="173">
        <f t="shared" si="2"/>
        <v>10</v>
      </c>
      <c r="D16" s="173"/>
      <c r="E16" s="183">
        <v>10</v>
      </c>
      <c r="F16" s="183"/>
      <c r="G16" s="183"/>
      <c r="H16" s="183"/>
      <c r="I16" s="183"/>
      <c r="J16" s="183"/>
      <c r="K16" s="183"/>
      <c r="L16" s="183"/>
      <c r="M16" s="183"/>
      <c r="N16" s="183"/>
      <c r="O16" s="183"/>
      <c r="P16" s="180"/>
      <c r="R16" s="180"/>
      <c r="S16" s="180"/>
      <c r="T16" s="180"/>
      <c r="U16" s="180"/>
      <c r="V16" s="180"/>
      <c r="W16" s="180"/>
      <c r="X16" s="180"/>
      <c r="Y16" s="180"/>
    </row>
    <row r="17" spans="1:25" s="176" customFormat="1" ht="23.1" customHeight="1">
      <c r="A17" s="294">
        <v>2011102</v>
      </c>
      <c r="B17" s="286" t="str">
        <f>VLOOKUP(A17,Sheet1!A7:B1836,2,0)</f>
        <v>一般行政管理事务</v>
      </c>
      <c r="C17" s="173">
        <f t="shared" si="2"/>
        <v>24</v>
      </c>
      <c r="D17" s="173"/>
      <c r="E17" s="183">
        <v>24</v>
      </c>
      <c r="F17" s="183"/>
      <c r="G17" s="183"/>
      <c r="H17" s="183"/>
      <c r="I17" s="183"/>
      <c r="J17" s="183"/>
      <c r="K17" s="183"/>
      <c r="L17" s="183"/>
      <c r="M17" s="183"/>
      <c r="N17" s="183"/>
      <c r="O17" s="183"/>
      <c r="P17" s="180"/>
      <c r="R17" s="180"/>
      <c r="S17" s="180"/>
      <c r="T17" s="180"/>
      <c r="U17" s="180"/>
      <c r="V17" s="180"/>
      <c r="W17" s="180"/>
      <c r="X17" s="180"/>
      <c r="Y17" s="180"/>
    </row>
    <row r="18" spans="1:25" s="305" customFormat="1" ht="23.1" customHeight="1">
      <c r="A18" s="295">
        <v>20113</v>
      </c>
      <c r="B18" s="309" t="str">
        <f>VLOOKUP(A18,Sheet1!A8:B1837,2,0)</f>
        <v>商贸事务</v>
      </c>
      <c r="C18" s="297">
        <f t="shared" si="2"/>
        <v>486</v>
      </c>
      <c r="D18" s="297">
        <v>0</v>
      </c>
      <c r="E18" s="311">
        <v>486</v>
      </c>
      <c r="F18" s="311"/>
      <c r="G18" s="311"/>
      <c r="H18" s="311"/>
      <c r="I18" s="311"/>
      <c r="J18" s="311"/>
      <c r="K18" s="311"/>
      <c r="L18" s="311"/>
      <c r="M18" s="311"/>
      <c r="N18" s="311"/>
      <c r="O18" s="311"/>
      <c r="P18" s="312"/>
      <c r="R18" s="312"/>
      <c r="S18" s="312"/>
      <c r="T18" s="312"/>
      <c r="U18" s="312"/>
      <c r="V18" s="312"/>
      <c r="W18" s="312"/>
      <c r="X18" s="312"/>
      <c r="Y18" s="312"/>
    </row>
    <row r="19" spans="1:25" s="176" customFormat="1" ht="23.1" customHeight="1">
      <c r="A19" s="294">
        <v>2011301</v>
      </c>
      <c r="B19" s="286" t="str">
        <f>VLOOKUP(A19,Sheet1!A9:B1838,2,0)</f>
        <v>行政运行</v>
      </c>
      <c r="C19" s="173">
        <f t="shared" si="2"/>
        <v>36</v>
      </c>
      <c r="D19" s="173"/>
      <c r="E19" s="183">
        <v>36</v>
      </c>
      <c r="F19" s="183"/>
      <c r="G19" s="183"/>
      <c r="H19" s="183"/>
      <c r="I19" s="183"/>
      <c r="J19" s="183"/>
      <c r="K19" s="183"/>
      <c r="L19" s="183"/>
      <c r="M19" s="183"/>
      <c r="N19" s="183"/>
      <c r="O19" s="183"/>
      <c r="P19" s="180"/>
      <c r="R19" s="180"/>
      <c r="S19" s="180"/>
      <c r="T19" s="180"/>
      <c r="U19" s="180"/>
      <c r="V19" s="180"/>
      <c r="W19" s="180"/>
      <c r="X19" s="180"/>
      <c r="Y19" s="180"/>
    </row>
    <row r="20" spans="1:25" s="176" customFormat="1" ht="23.1" customHeight="1">
      <c r="A20" s="294">
        <v>2011308</v>
      </c>
      <c r="B20" s="286" t="str">
        <f>VLOOKUP(A20,Sheet1!A10:B1839,2,0)</f>
        <v>招商引资</v>
      </c>
      <c r="C20" s="173">
        <f t="shared" si="2"/>
        <v>450</v>
      </c>
      <c r="D20" s="173"/>
      <c r="E20" s="183">
        <v>450</v>
      </c>
      <c r="F20" s="183"/>
      <c r="G20" s="183"/>
      <c r="H20" s="183"/>
      <c r="I20" s="183"/>
      <c r="J20" s="183"/>
      <c r="K20" s="183"/>
      <c r="L20" s="183"/>
      <c r="M20" s="183"/>
      <c r="N20" s="183"/>
      <c r="O20" s="183"/>
      <c r="P20" s="180"/>
      <c r="R20" s="180"/>
      <c r="S20" s="180"/>
      <c r="T20" s="180"/>
      <c r="U20" s="180"/>
      <c r="V20" s="180"/>
      <c r="W20" s="180"/>
      <c r="X20" s="180"/>
      <c r="Y20" s="180"/>
    </row>
    <row r="21" spans="1:25" s="305" customFormat="1" ht="23.1" customHeight="1">
      <c r="A21" s="295">
        <v>20129</v>
      </c>
      <c r="B21" s="309" t="str">
        <f>VLOOKUP(A21,Sheet1!A11:B1840,2,0)</f>
        <v>群众团体事务</v>
      </c>
      <c r="C21" s="297">
        <f t="shared" si="2"/>
        <v>57.73</v>
      </c>
      <c r="D21" s="297">
        <v>0</v>
      </c>
      <c r="E21" s="311">
        <v>57.73</v>
      </c>
      <c r="F21" s="311"/>
      <c r="G21" s="311"/>
      <c r="H21" s="311"/>
      <c r="I21" s="311"/>
      <c r="J21" s="311"/>
      <c r="K21" s="311"/>
      <c r="L21" s="311"/>
      <c r="M21" s="311"/>
      <c r="N21" s="311"/>
      <c r="O21" s="311"/>
      <c r="P21" s="312"/>
      <c r="R21" s="312"/>
      <c r="S21" s="312"/>
      <c r="T21" s="312"/>
      <c r="U21" s="312"/>
      <c r="V21" s="312"/>
      <c r="W21" s="312"/>
      <c r="X21" s="312"/>
      <c r="Y21" s="312"/>
    </row>
    <row r="22" spans="1:25" s="176" customFormat="1" ht="23.1" customHeight="1">
      <c r="A22" s="294">
        <v>2012906</v>
      </c>
      <c r="B22" s="286" t="str">
        <f>VLOOKUP(A22,Sheet1!A12:B1841,2,0)</f>
        <v>工会事务</v>
      </c>
      <c r="C22" s="173">
        <f t="shared" si="2"/>
        <v>51.73</v>
      </c>
      <c r="D22" s="173"/>
      <c r="E22" s="183">
        <v>51.73</v>
      </c>
      <c r="F22" s="183"/>
      <c r="G22" s="183"/>
      <c r="H22" s="183"/>
      <c r="I22" s="183"/>
      <c r="J22" s="183"/>
      <c r="K22" s="183"/>
      <c r="L22" s="183"/>
      <c r="M22" s="183"/>
      <c r="N22" s="183"/>
      <c r="O22" s="183"/>
      <c r="P22" s="180"/>
      <c r="R22" s="180"/>
      <c r="S22" s="180"/>
      <c r="T22" s="180"/>
      <c r="U22" s="180"/>
      <c r="V22" s="180"/>
      <c r="W22" s="180"/>
      <c r="X22" s="180"/>
      <c r="Y22" s="180"/>
    </row>
    <row r="23" spans="1:25" s="176" customFormat="1" ht="23.1" customHeight="1">
      <c r="A23" s="294">
        <v>2012950</v>
      </c>
      <c r="B23" s="286" t="str">
        <f>VLOOKUP(A23,Sheet1!A13:B1842,2,0)</f>
        <v>事业运行</v>
      </c>
      <c r="C23" s="173">
        <f t="shared" si="2"/>
        <v>6</v>
      </c>
      <c r="D23" s="173"/>
      <c r="E23" s="183">
        <v>6</v>
      </c>
      <c r="F23" s="183"/>
      <c r="G23" s="183"/>
      <c r="H23" s="183"/>
      <c r="I23" s="183"/>
      <c r="J23" s="183"/>
      <c r="K23" s="183"/>
      <c r="L23" s="183"/>
      <c r="M23" s="183"/>
      <c r="N23" s="183"/>
      <c r="O23" s="183"/>
      <c r="P23" s="180"/>
      <c r="R23" s="180"/>
      <c r="S23" s="180"/>
      <c r="T23" s="180"/>
      <c r="U23" s="180"/>
      <c r="V23" s="180"/>
      <c r="W23" s="180"/>
      <c r="X23" s="180"/>
      <c r="Y23" s="180"/>
    </row>
    <row r="24" spans="1:25" s="305" customFormat="1" ht="23.1" customHeight="1">
      <c r="A24" s="295">
        <v>20132</v>
      </c>
      <c r="B24" s="309" t="str">
        <f>VLOOKUP(A24,Sheet1!A14:B1843,2,0)</f>
        <v>组织事务</v>
      </c>
      <c r="C24" s="297">
        <f t="shared" si="2"/>
        <v>318.86</v>
      </c>
      <c r="D24" s="297">
        <v>0</v>
      </c>
      <c r="E24" s="311">
        <v>318.86</v>
      </c>
      <c r="F24" s="311"/>
      <c r="G24" s="311"/>
      <c r="H24" s="311"/>
      <c r="I24" s="311"/>
      <c r="J24" s="311"/>
      <c r="K24" s="311"/>
      <c r="L24" s="311"/>
      <c r="M24" s="311"/>
      <c r="N24" s="311"/>
      <c r="O24" s="311"/>
      <c r="P24" s="312"/>
      <c r="R24" s="312"/>
      <c r="S24" s="312"/>
      <c r="T24" s="312"/>
      <c r="U24" s="312"/>
      <c r="V24" s="312"/>
      <c r="W24" s="312"/>
      <c r="X24" s="312"/>
      <c r="Y24" s="312"/>
    </row>
    <row r="25" spans="1:25" s="176" customFormat="1" ht="23.1" customHeight="1">
      <c r="A25" s="294">
        <v>2013201</v>
      </c>
      <c r="B25" s="286" t="str">
        <f>VLOOKUP(A25,Sheet1!A15:B1844,2,0)</f>
        <v>行政运行</v>
      </c>
      <c r="C25" s="173">
        <f t="shared" si="2"/>
        <v>8</v>
      </c>
      <c r="D25" s="173"/>
      <c r="E25" s="183">
        <v>8</v>
      </c>
      <c r="F25" s="183"/>
      <c r="G25" s="183"/>
      <c r="H25" s="183"/>
      <c r="I25" s="183"/>
      <c r="J25" s="183"/>
      <c r="K25" s="183"/>
      <c r="L25" s="183"/>
      <c r="M25" s="183"/>
      <c r="N25" s="183"/>
      <c r="O25" s="183"/>
      <c r="P25" s="180"/>
      <c r="R25" s="180"/>
      <c r="S25" s="180"/>
      <c r="T25" s="180"/>
      <c r="U25" s="180"/>
      <c r="V25" s="180"/>
      <c r="W25" s="180"/>
      <c r="X25" s="180"/>
      <c r="Y25" s="180"/>
    </row>
    <row r="26" spans="1:25" s="176" customFormat="1" ht="23.1" customHeight="1">
      <c r="A26" s="294">
        <v>2013299</v>
      </c>
      <c r="B26" s="286" t="str">
        <f>VLOOKUP(A26,Sheet1!A16:B1845,2,0)</f>
        <v>其他组织事务支出</v>
      </c>
      <c r="C26" s="173">
        <f t="shared" si="2"/>
        <v>310.86</v>
      </c>
      <c r="D26" s="173"/>
      <c r="E26" s="183">
        <v>310.86</v>
      </c>
      <c r="F26" s="183"/>
      <c r="G26" s="183"/>
      <c r="H26" s="183"/>
      <c r="I26" s="183"/>
      <c r="J26" s="183"/>
      <c r="K26" s="183"/>
      <c r="L26" s="183"/>
      <c r="M26" s="183"/>
      <c r="N26" s="183"/>
      <c r="O26" s="183"/>
      <c r="P26" s="180"/>
      <c r="R26" s="180"/>
      <c r="S26" s="180"/>
      <c r="T26" s="180"/>
      <c r="U26" s="180"/>
      <c r="V26" s="180"/>
      <c r="W26" s="180"/>
      <c r="X26" s="180"/>
      <c r="Y26" s="180"/>
    </row>
    <row r="27" spans="1:25" s="305" customFormat="1" ht="23.1" customHeight="1">
      <c r="A27" s="295">
        <v>20133</v>
      </c>
      <c r="B27" s="309" t="str">
        <f>VLOOKUP(A27,Sheet1!A17:B1846,2,0)</f>
        <v>宣传事务</v>
      </c>
      <c r="C27" s="297">
        <f t="shared" si="2"/>
        <v>338</v>
      </c>
      <c r="D27" s="297">
        <v>0</v>
      </c>
      <c r="E27" s="311">
        <v>338</v>
      </c>
      <c r="F27" s="311"/>
      <c r="G27" s="311"/>
      <c r="H27" s="311"/>
      <c r="I27" s="311"/>
      <c r="J27" s="311"/>
      <c r="K27" s="311"/>
      <c r="L27" s="311"/>
      <c r="M27" s="311"/>
      <c r="N27" s="311"/>
      <c r="O27" s="311"/>
      <c r="P27" s="312"/>
      <c r="R27" s="312"/>
      <c r="S27" s="312"/>
      <c r="T27" s="312"/>
      <c r="U27" s="312"/>
      <c r="V27" s="312"/>
      <c r="W27" s="312"/>
      <c r="X27" s="312"/>
      <c r="Y27" s="312"/>
    </row>
    <row r="28" spans="1:25" s="176" customFormat="1" ht="23.1" customHeight="1">
      <c r="A28" s="294">
        <v>2013350</v>
      </c>
      <c r="B28" s="286" t="str">
        <f>VLOOKUP(A28,Sheet1!A18:B1847,2,0)</f>
        <v>事业运行</v>
      </c>
      <c r="C28" s="173">
        <f t="shared" si="2"/>
        <v>8</v>
      </c>
      <c r="D28" s="173"/>
      <c r="E28" s="183">
        <v>8</v>
      </c>
      <c r="F28" s="183"/>
      <c r="G28" s="183"/>
      <c r="H28" s="183"/>
      <c r="I28" s="183"/>
      <c r="J28" s="183"/>
      <c r="K28" s="183"/>
      <c r="L28" s="183"/>
      <c r="M28" s="183"/>
      <c r="N28" s="183"/>
      <c r="O28" s="183"/>
      <c r="P28" s="180"/>
      <c r="R28" s="180"/>
      <c r="S28" s="180"/>
      <c r="T28" s="180"/>
      <c r="U28" s="180"/>
      <c r="V28" s="180"/>
      <c r="W28" s="180"/>
      <c r="X28" s="180"/>
      <c r="Y28" s="180"/>
    </row>
    <row r="29" spans="1:25" s="176" customFormat="1" ht="23.1" customHeight="1">
      <c r="A29" s="294">
        <v>2013399</v>
      </c>
      <c r="B29" s="286" t="str">
        <f>VLOOKUP(A29,Sheet1!A19:B1848,2,0)</f>
        <v>其他宣传事务支出</v>
      </c>
      <c r="C29" s="173">
        <f t="shared" si="2"/>
        <v>330</v>
      </c>
      <c r="D29" s="173"/>
      <c r="E29" s="183">
        <v>330</v>
      </c>
      <c r="F29" s="183"/>
      <c r="G29" s="183"/>
      <c r="H29" s="183"/>
      <c r="I29" s="183"/>
      <c r="J29" s="183"/>
      <c r="K29" s="183"/>
      <c r="L29" s="183"/>
      <c r="M29" s="183"/>
      <c r="N29" s="183"/>
      <c r="O29" s="183"/>
      <c r="P29" s="180"/>
      <c r="R29" s="180"/>
      <c r="S29" s="180"/>
      <c r="T29" s="180"/>
      <c r="U29" s="180"/>
      <c r="V29" s="180"/>
      <c r="W29" s="180"/>
      <c r="X29" s="180"/>
      <c r="Y29" s="180"/>
    </row>
    <row r="30" spans="1:25" s="305" customFormat="1" ht="23.1" customHeight="1">
      <c r="A30" s="295">
        <v>204</v>
      </c>
      <c r="B30" s="309" t="str">
        <f>VLOOKUP(A30,Sheet1!A20:B1849,2,0)</f>
        <v>公共安全支出</v>
      </c>
      <c r="C30" s="297">
        <f t="shared" si="2"/>
        <v>1758.6599999999999</v>
      </c>
      <c r="D30" s="297">
        <v>952.88</v>
      </c>
      <c r="E30" s="311">
        <v>805.78</v>
      </c>
      <c r="F30" s="311"/>
      <c r="G30" s="311"/>
      <c r="H30" s="311"/>
      <c r="I30" s="311"/>
      <c r="J30" s="311"/>
      <c r="K30" s="311"/>
      <c r="L30" s="311"/>
      <c r="M30" s="311"/>
      <c r="N30" s="311"/>
      <c r="O30" s="311"/>
      <c r="P30" s="312"/>
      <c r="R30" s="312"/>
      <c r="S30" s="312"/>
      <c r="T30" s="312"/>
      <c r="U30" s="312"/>
      <c r="V30" s="312"/>
      <c r="W30" s="312"/>
      <c r="X30" s="312"/>
      <c r="Y30" s="312"/>
    </row>
    <row r="31" spans="1:25" s="305" customFormat="1" ht="23.1" customHeight="1">
      <c r="A31" s="295">
        <v>20402</v>
      </c>
      <c r="B31" s="309" t="str">
        <f>VLOOKUP(A31,Sheet1!A21:B1850,2,0)</f>
        <v>公安</v>
      </c>
      <c r="C31" s="297">
        <f t="shared" si="2"/>
        <v>1758.6599999999999</v>
      </c>
      <c r="D31" s="297">
        <v>952.88</v>
      </c>
      <c r="E31" s="311">
        <v>805.78</v>
      </c>
      <c r="F31" s="311"/>
      <c r="G31" s="311"/>
      <c r="H31" s="311"/>
      <c r="I31" s="311"/>
      <c r="J31" s="311"/>
      <c r="K31" s="311"/>
      <c r="L31" s="311"/>
      <c r="M31" s="311"/>
      <c r="N31" s="311"/>
      <c r="O31" s="311"/>
      <c r="P31" s="312"/>
      <c r="R31" s="312"/>
      <c r="S31" s="312"/>
      <c r="T31" s="312"/>
      <c r="U31" s="312"/>
      <c r="V31" s="312"/>
      <c r="W31" s="312"/>
      <c r="X31" s="312"/>
      <c r="Y31" s="312"/>
    </row>
    <row r="32" spans="1:25" s="176" customFormat="1" ht="23.1" customHeight="1">
      <c r="A32" s="294">
        <v>2040201</v>
      </c>
      <c r="B32" s="286" t="str">
        <f>VLOOKUP(A32,Sheet1!A22:B1851,2,0)</f>
        <v>行政运行</v>
      </c>
      <c r="C32" s="173">
        <f t="shared" si="2"/>
        <v>1158.6600000000001</v>
      </c>
      <c r="D32" s="173">
        <v>952.88</v>
      </c>
      <c r="E32" s="183">
        <v>205.78</v>
      </c>
      <c r="F32" s="183"/>
      <c r="G32" s="183"/>
      <c r="H32" s="183"/>
      <c r="I32" s="183"/>
      <c r="J32" s="183"/>
      <c r="K32" s="183"/>
      <c r="L32" s="183"/>
      <c r="M32" s="183"/>
      <c r="N32" s="183"/>
      <c r="O32" s="183"/>
      <c r="P32" s="180"/>
      <c r="R32" s="180"/>
      <c r="S32" s="180"/>
      <c r="T32" s="180"/>
      <c r="U32" s="180"/>
      <c r="V32" s="180"/>
      <c r="W32" s="180"/>
      <c r="X32" s="180"/>
      <c r="Y32" s="180"/>
    </row>
    <row r="33" spans="1:25" s="176" customFormat="1" ht="23.1" customHeight="1">
      <c r="A33" s="294">
        <v>2040220</v>
      </c>
      <c r="B33" s="286" t="str">
        <f>VLOOKUP(A33,Sheet1!A23:B1852,2,0)</f>
        <v>执法办案</v>
      </c>
      <c r="C33" s="173">
        <f t="shared" si="2"/>
        <v>300</v>
      </c>
      <c r="D33" s="173"/>
      <c r="E33" s="183">
        <v>300</v>
      </c>
      <c r="F33" s="183"/>
      <c r="G33" s="183"/>
      <c r="H33" s="183"/>
      <c r="I33" s="183"/>
      <c r="J33" s="183"/>
      <c r="K33" s="183"/>
      <c r="L33" s="183"/>
      <c r="M33" s="183"/>
      <c r="N33" s="183"/>
      <c r="O33" s="183"/>
      <c r="P33" s="180"/>
      <c r="R33" s="180"/>
      <c r="S33" s="180"/>
      <c r="T33" s="180"/>
      <c r="U33" s="180"/>
      <c r="V33" s="180"/>
      <c r="W33" s="180"/>
      <c r="X33" s="180"/>
      <c r="Y33" s="180"/>
    </row>
    <row r="34" spans="1:25" s="176" customFormat="1" ht="23.1" customHeight="1">
      <c r="A34" s="294">
        <v>2040299</v>
      </c>
      <c r="B34" s="286" t="str">
        <f>VLOOKUP(A34,Sheet1!A24:B1853,2,0)</f>
        <v>其他公安支出</v>
      </c>
      <c r="C34" s="173">
        <f t="shared" si="2"/>
        <v>300</v>
      </c>
      <c r="D34" s="173"/>
      <c r="E34" s="183">
        <v>300</v>
      </c>
      <c r="F34" s="183"/>
      <c r="G34" s="183"/>
      <c r="H34" s="183"/>
      <c r="I34" s="183"/>
      <c r="J34" s="183"/>
      <c r="K34" s="183"/>
      <c r="L34" s="183"/>
      <c r="M34" s="183"/>
      <c r="N34" s="183"/>
      <c r="O34" s="183"/>
      <c r="P34" s="180"/>
      <c r="R34" s="180"/>
      <c r="S34" s="180"/>
      <c r="T34" s="180"/>
      <c r="U34" s="180"/>
      <c r="V34" s="180"/>
      <c r="W34" s="180"/>
      <c r="X34" s="180"/>
      <c r="Y34" s="180"/>
    </row>
    <row r="35" spans="1:25" s="305" customFormat="1" ht="23.1" customHeight="1">
      <c r="A35" s="295">
        <v>206</v>
      </c>
      <c r="B35" s="309" t="str">
        <f>VLOOKUP(A35,Sheet1!A25:B1854,2,0)</f>
        <v>科学技术支出</v>
      </c>
      <c r="C35" s="297">
        <f t="shared" si="2"/>
        <v>887.17</v>
      </c>
      <c r="D35" s="297">
        <v>0</v>
      </c>
      <c r="E35" s="311">
        <v>887.17</v>
      </c>
      <c r="F35" s="311"/>
      <c r="G35" s="311"/>
      <c r="H35" s="311"/>
      <c r="I35" s="311"/>
      <c r="J35" s="311"/>
      <c r="K35" s="311"/>
      <c r="L35" s="311"/>
      <c r="M35" s="311"/>
      <c r="N35" s="311"/>
      <c r="O35" s="311"/>
      <c r="P35" s="312"/>
      <c r="R35" s="312"/>
      <c r="S35" s="312"/>
      <c r="T35" s="312"/>
      <c r="U35" s="312"/>
      <c r="V35" s="312"/>
      <c r="W35" s="312"/>
      <c r="X35" s="312"/>
      <c r="Y35" s="312"/>
    </row>
    <row r="36" spans="1:25" s="305" customFormat="1" ht="23.1" customHeight="1">
      <c r="A36" s="295">
        <v>20601</v>
      </c>
      <c r="B36" s="309" t="str">
        <f>VLOOKUP(A36,Sheet1!A26:B1855,2,0)</f>
        <v>科学技术管理事务</v>
      </c>
      <c r="C36" s="297">
        <f t="shared" si="2"/>
        <v>887.17</v>
      </c>
      <c r="D36" s="297">
        <v>0</v>
      </c>
      <c r="E36" s="311">
        <v>887.17</v>
      </c>
      <c r="F36" s="311"/>
      <c r="G36" s="311"/>
      <c r="H36" s="311"/>
      <c r="I36" s="311"/>
      <c r="J36" s="311"/>
      <c r="K36" s="311"/>
      <c r="L36" s="311"/>
      <c r="M36" s="311"/>
      <c r="N36" s="311"/>
      <c r="O36" s="311"/>
      <c r="P36" s="312"/>
      <c r="R36" s="312"/>
      <c r="S36" s="312"/>
      <c r="T36" s="312"/>
      <c r="U36" s="312"/>
      <c r="V36" s="312"/>
      <c r="W36" s="312"/>
      <c r="X36" s="312"/>
      <c r="Y36" s="312"/>
    </row>
    <row r="37" spans="1:25" s="176" customFormat="1" ht="23.1" customHeight="1">
      <c r="A37" s="294">
        <v>2060101</v>
      </c>
      <c r="B37" s="286" t="str">
        <f>VLOOKUP(A37,Sheet1!A27:B1856,2,0)</f>
        <v>行政运行</v>
      </c>
      <c r="C37" s="173">
        <f t="shared" si="2"/>
        <v>24</v>
      </c>
      <c r="D37" s="173"/>
      <c r="E37" s="183">
        <v>24</v>
      </c>
      <c r="F37" s="183"/>
      <c r="G37" s="183"/>
      <c r="H37" s="183"/>
      <c r="I37" s="183"/>
      <c r="J37" s="183"/>
      <c r="K37" s="183"/>
      <c r="L37" s="183"/>
      <c r="M37" s="183"/>
      <c r="N37" s="183"/>
      <c r="O37" s="183"/>
      <c r="P37" s="180"/>
      <c r="R37" s="180"/>
      <c r="S37" s="180"/>
      <c r="T37" s="180"/>
      <c r="U37" s="180"/>
      <c r="V37" s="180"/>
      <c r="W37" s="180"/>
      <c r="X37" s="180"/>
      <c r="Y37" s="180"/>
    </row>
    <row r="38" spans="1:25" s="176" customFormat="1" ht="23.1" customHeight="1">
      <c r="A38" s="294">
        <v>2060199</v>
      </c>
      <c r="B38" s="286" t="str">
        <f>VLOOKUP(A38,Sheet1!A28:B1857,2,0)</f>
        <v>其他科学技术管理事务支出</v>
      </c>
      <c r="C38" s="173">
        <f t="shared" si="2"/>
        <v>863.17</v>
      </c>
      <c r="D38" s="173"/>
      <c r="E38" s="183">
        <v>863.17</v>
      </c>
      <c r="F38" s="183"/>
      <c r="G38" s="183"/>
      <c r="H38" s="183"/>
      <c r="I38" s="183"/>
      <c r="J38" s="183"/>
      <c r="K38" s="183"/>
      <c r="L38" s="183"/>
      <c r="M38" s="183"/>
      <c r="N38" s="183"/>
      <c r="O38" s="183"/>
      <c r="P38" s="180"/>
      <c r="R38" s="180"/>
      <c r="S38" s="180"/>
      <c r="T38" s="180"/>
      <c r="U38" s="180"/>
      <c r="V38" s="180"/>
      <c r="W38" s="180"/>
      <c r="X38" s="180"/>
      <c r="Y38" s="180"/>
    </row>
    <row r="39" spans="1:25" s="305" customFormat="1" ht="23.1" customHeight="1">
      <c r="A39" s="295">
        <v>208</v>
      </c>
      <c r="B39" s="309" t="str">
        <f>VLOOKUP(A39,Sheet1!A19:B1848,2,0)</f>
        <v>社会保障和就业支出</v>
      </c>
      <c r="C39" s="297">
        <f t="shared" si="2"/>
        <v>353.71999999999997</v>
      </c>
      <c r="D39" s="297">
        <v>277.71999999999997</v>
      </c>
      <c r="E39" s="311">
        <v>76</v>
      </c>
      <c r="F39" s="311"/>
      <c r="G39" s="311"/>
      <c r="H39" s="311"/>
      <c r="I39" s="311"/>
      <c r="J39" s="311"/>
      <c r="K39" s="311"/>
      <c r="L39" s="311"/>
      <c r="M39" s="311"/>
      <c r="N39" s="311"/>
      <c r="O39" s="311"/>
      <c r="P39" s="312"/>
      <c r="R39" s="312"/>
      <c r="S39" s="312"/>
      <c r="T39" s="312"/>
      <c r="U39" s="312"/>
      <c r="V39" s="312"/>
      <c r="W39" s="312"/>
      <c r="X39" s="312"/>
      <c r="Y39" s="312"/>
    </row>
    <row r="40" spans="1:25" s="305" customFormat="1" ht="23.1" customHeight="1">
      <c r="A40" s="295">
        <v>20801</v>
      </c>
      <c r="B40" s="309" t="str">
        <f>VLOOKUP(A40,Sheet1!A20:B1849,2,0)</f>
        <v>人力资源和社会保障管理事务</v>
      </c>
      <c r="C40" s="297">
        <f t="shared" si="2"/>
        <v>166.51</v>
      </c>
      <c r="D40" s="297">
        <v>90.51</v>
      </c>
      <c r="E40" s="311">
        <v>76</v>
      </c>
      <c r="F40" s="311"/>
      <c r="G40" s="311"/>
      <c r="H40" s="311"/>
      <c r="I40" s="311"/>
      <c r="J40" s="311"/>
      <c r="K40" s="311"/>
      <c r="L40" s="311"/>
      <c r="M40" s="311"/>
      <c r="N40" s="311"/>
      <c r="O40" s="311"/>
      <c r="P40" s="312"/>
      <c r="R40" s="312"/>
      <c r="S40" s="312"/>
      <c r="T40" s="312"/>
      <c r="U40" s="312"/>
      <c r="V40" s="312"/>
      <c r="W40" s="312"/>
      <c r="X40" s="312"/>
      <c r="Y40" s="312"/>
    </row>
    <row r="41" spans="1:25" s="176" customFormat="1" ht="23.1" customHeight="1">
      <c r="A41" s="294">
        <v>2080106</v>
      </c>
      <c r="B41" s="286" t="str">
        <f>VLOOKUP(A41,Sheet1!A21:B1850,2,0)</f>
        <v>就业管理事务</v>
      </c>
      <c r="C41" s="173">
        <f t="shared" si="2"/>
        <v>70</v>
      </c>
      <c r="D41" s="173"/>
      <c r="E41" s="183">
        <v>70</v>
      </c>
      <c r="F41" s="183"/>
      <c r="G41" s="183"/>
      <c r="H41" s="183"/>
      <c r="I41" s="183"/>
      <c r="J41" s="183"/>
      <c r="K41" s="183"/>
      <c r="L41" s="183"/>
      <c r="M41" s="183"/>
      <c r="N41" s="183"/>
      <c r="O41" s="183"/>
      <c r="P41" s="180"/>
      <c r="R41" s="180"/>
      <c r="S41" s="180"/>
      <c r="T41" s="180"/>
      <c r="U41" s="180"/>
      <c r="V41" s="180"/>
      <c r="W41" s="180"/>
      <c r="X41" s="180"/>
      <c r="Y41" s="180"/>
    </row>
    <row r="42" spans="1:25" s="176" customFormat="1" ht="23.1" customHeight="1">
      <c r="A42" s="294">
        <v>2080150</v>
      </c>
      <c r="B42" s="286" t="str">
        <f>VLOOKUP(A42,Sheet1!A22:B1851,2,0)</f>
        <v>事业运行</v>
      </c>
      <c r="C42" s="173">
        <f t="shared" si="2"/>
        <v>96.51</v>
      </c>
      <c r="D42" s="173">
        <v>90.51</v>
      </c>
      <c r="E42" s="183">
        <v>6</v>
      </c>
      <c r="F42" s="183"/>
      <c r="G42" s="183"/>
      <c r="H42" s="183"/>
      <c r="I42" s="183"/>
      <c r="J42" s="183"/>
      <c r="K42" s="183"/>
      <c r="L42" s="183"/>
      <c r="M42" s="183"/>
      <c r="N42" s="183"/>
      <c r="O42" s="183"/>
      <c r="P42" s="180"/>
      <c r="R42" s="180"/>
      <c r="S42" s="180"/>
      <c r="T42" s="180"/>
      <c r="U42" s="180"/>
      <c r="V42" s="180"/>
      <c r="W42" s="180"/>
      <c r="X42" s="180"/>
      <c r="Y42" s="180"/>
    </row>
    <row r="43" spans="1:25" s="305" customFormat="1" ht="23.1" customHeight="1">
      <c r="A43" s="295">
        <v>20805</v>
      </c>
      <c r="B43" s="309" t="str">
        <f>VLOOKUP(A43,Sheet1!A23:B1852,2,0)</f>
        <v>行政事业单位养老支出</v>
      </c>
      <c r="C43" s="297">
        <f t="shared" si="2"/>
        <v>187.20999999999998</v>
      </c>
      <c r="D43" s="297">
        <v>187.20999999999998</v>
      </c>
      <c r="E43" s="311">
        <v>0</v>
      </c>
      <c r="F43" s="311"/>
      <c r="G43" s="311"/>
      <c r="H43" s="311"/>
      <c r="I43" s="311"/>
      <c r="J43" s="311"/>
      <c r="K43" s="311"/>
      <c r="L43" s="311"/>
      <c r="M43" s="311"/>
      <c r="N43" s="311"/>
      <c r="O43" s="311"/>
      <c r="P43" s="312"/>
      <c r="R43" s="312"/>
      <c r="S43" s="312"/>
      <c r="T43" s="312"/>
      <c r="U43" s="312"/>
      <c r="V43" s="312"/>
      <c r="W43" s="312"/>
      <c r="X43" s="312"/>
      <c r="Y43" s="312"/>
    </row>
    <row r="44" spans="1:25" s="176" customFormat="1" ht="23.1" customHeight="1">
      <c r="A44" s="294">
        <v>2080505</v>
      </c>
      <c r="B44" s="286" t="str">
        <f>VLOOKUP(A44,Sheet1!A24:B1853,2,0)</f>
        <v>机关事业单位基本养老保险缴费支出</v>
      </c>
      <c r="C44" s="173">
        <f t="shared" si="2"/>
        <v>187.20999999999998</v>
      </c>
      <c r="D44" s="173">
        <v>187.20999999999998</v>
      </c>
      <c r="E44" s="183">
        <v>0</v>
      </c>
      <c r="F44" s="183"/>
      <c r="G44" s="183"/>
      <c r="H44" s="183"/>
      <c r="I44" s="183"/>
      <c r="J44" s="183"/>
      <c r="K44" s="183"/>
      <c r="L44" s="183"/>
      <c r="M44" s="183"/>
      <c r="N44" s="183"/>
      <c r="O44" s="183"/>
      <c r="P44" s="180"/>
      <c r="R44" s="180"/>
      <c r="S44" s="180"/>
      <c r="T44" s="180"/>
      <c r="U44" s="180"/>
      <c r="V44" s="180"/>
      <c r="W44" s="180"/>
      <c r="X44" s="180"/>
      <c r="Y44" s="180"/>
    </row>
    <row r="45" spans="1:25" s="305" customFormat="1" ht="23.1" customHeight="1">
      <c r="A45" s="295">
        <v>210</v>
      </c>
      <c r="B45" s="309" t="str">
        <f>VLOOKUP(A45,Sheet1!A25:B1854,2,0)</f>
        <v>卫生健康支出</v>
      </c>
      <c r="C45" s="297">
        <f t="shared" si="2"/>
        <v>103.58000000000001</v>
      </c>
      <c r="D45" s="297">
        <v>103.58000000000001</v>
      </c>
      <c r="E45" s="311">
        <v>0</v>
      </c>
      <c r="F45" s="311"/>
      <c r="G45" s="311"/>
      <c r="H45" s="311"/>
      <c r="I45" s="311"/>
      <c r="J45" s="311"/>
      <c r="K45" s="311"/>
      <c r="L45" s="311"/>
      <c r="M45" s="311"/>
      <c r="N45" s="311"/>
      <c r="O45" s="311"/>
      <c r="P45" s="312"/>
      <c r="R45" s="312"/>
      <c r="S45" s="312"/>
      <c r="T45" s="312"/>
      <c r="U45" s="312"/>
      <c r="V45" s="312"/>
      <c r="W45" s="312"/>
      <c r="X45" s="312"/>
      <c r="Y45" s="312"/>
    </row>
    <row r="46" spans="1:25" s="305" customFormat="1" ht="23.1" customHeight="1">
      <c r="A46" s="295">
        <v>21011</v>
      </c>
      <c r="B46" s="309" t="str">
        <f>VLOOKUP(A46,Sheet1!A26:B1855,2,0)</f>
        <v>行政事业单位医疗</v>
      </c>
      <c r="C46" s="297">
        <f t="shared" si="2"/>
        <v>103.58000000000001</v>
      </c>
      <c r="D46" s="297">
        <v>103.58000000000001</v>
      </c>
      <c r="E46" s="311">
        <v>0</v>
      </c>
      <c r="F46" s="311"/>
      <c r="G46" s="311"/>
      <c r="H46" s="311"/>
      <c r="I46" s="311"/>
      <c r="J46" s="311"/>
      <c r="K46" s="311"/>
      <c r="L46" s="311"/>
      <c r="M46" s="311"/>
      <c r="N46" s="311"/>
      <c r="O46" s="311"/>
      <c r="P46" s="312"/>
      <c r="R46" s="312"/>
      <c r="S46" s="312"/>
      <c r="T46" s="312"/>
      <c r="U46" s="312"/>
      <c r="V46" s="312"/>
      <c r="W46" s="312"/>
      <c r="X46" s="312"/>
      <c r="Y46" s="312"/>
    </row>
    <row r="47" spans="1:25" s="176" customFormat="1" ht="23.1" customHeight="1">
      <c r="A47" s="294">
        <v>2101101</v>
      </c>
      <c r="B47" s="286" t="str">
        <f>VLOOKUP(A47,Sheet1!A22:B1851,2,0)</f>
        <v>行政单位医疗</v>
      </c>
      <c r="C47" s="173">
        <f t="shared" si="2"/>
        <v>103.58000000000001</v>
      </c>
      <c r="D47" s="173">
        <v>103.58000000000001</v>
      </c>
      <c r="E47" s="183">
        <v>0</v>
      </c>
      <c r="F47" s="183"/>
      <c r="G47" s="183"/>
      <c r="H47" s="183"/>
      <c r="I47" s="183"/>
      <c r="J47" s="183"/>
      <c r="K47" s="183"/>
      <c r="L47" s="183"/>
      <c r="M47" s="183"/>
      <c r="N47" s="183"/>
      <c r="O47" s="183"/>
      <c r="P47" s="180"/>
      <c r="R47" s="180"/>
      <c r="S47" s="180"/>
      <c r="T47" s="180"/>
      <c r="U47" s="180"/>
      <c r="V47" s="180"/>
      <c r="W47" s="180"/>
      <c r="X47" s="180"/>
      <c r="Y47" s="180"/>
    </row>
    <row r="48" spans="1:25" s="305" customFormat="1" ht="23.1" customHeight="1">
      <c r="A48" s="295">
        <v>212</v>
      </c>
      <c r="B48" s="309" t="str">
        <f>VLOOKUP(A48,Sheet1!A23:B1852,2,0)</f>
        <v>城乡社区支出</v>
      </c>
      <c r="C48" s="297">
        <f t="shared" si="2"/>
        <v>7763.18</v>
      </c>
      <c r="D48" s="297">
        <v>31.08</v>
      </c>
      <c r="E48" s="311">
        <v>7732.1</v>
      </c>
      <c r="F48" s="311"/>
      <c r="G48" s="311"/>
      <c r="H48" s="311"/>
      <c r="I48" s="311"/>
      <c r="J48" s="311"/>
      <c r="K48" s="311"/>
      <c r="L48" s="311"/>
      <c r="M48" s="311"/>
      <c r="N48" s="311"/>
      <c r="O48" s="311"/>
      <c r="P48" s="312"/>
      <c r="R48" s="312"/>
      <c r="S48" s="312"/>
      <c r="T48" s="312"/>
      <c r="U48" s="312"/>
      <c r="V48" s="312"/>
      <c r="W48" s="312"/>
      <c r="X48" s="312"/>
      <c r="Y48" s="312"/>
    </row>
    <row r="49" spans="1:25" s="305" customFormat="1" ht="23.1" customHeight="1">
      <c r="A49" s="295">
        <v>21201</v>
      </c>
      <c r="B49" s="309" t="str">
        <f>VLOOKUP(A49,Sheet1!A24:B1853,2,0)</f>
        <v>城乡社区管理事务</v>
      </c>
      <c r="C49" s="297">
        <f t="shared" si="2"/>
        <v>707.08</v>
      </c>
      <c r="D49" s="297">
        <v>31.08</v>
      </c>
      <c r="E49" s="311">
        <v>676</v>
      </c>
      <c r="F49" s="311"/>
      <c r="G49" s="311"/>
      <c r="H49" s="311"/>
      <c r="I49" s="311"/>
      <c r="J49" s="311"/>
      <c r="K49" s="311"/>
      <c r="L49" s="311"/>
      <c r="M49" s="311"/>
      <c r="N49" s="311"/>
      <c r="O49" s="311"/>
      <c r="P49" s="312"/>
      <c r="R49" s="312"/>
      <c r="S49" s="312"/>
      <c r="T49" s="312"/>
      <c r="U49" s="312"/>
      <c r="V49" s="312"/>
      <c r="W49" s="312"/>
      <c r="X49" s="312"/>
      <c r="Y49" s="312"/>
    </row>
    <row r="50" spans="1:25" s="176" customFormat="1" ht="23.1" customHeight="1">
      <c r="A50" s="294">
        <v>2120101</v>
      </c>
      <c r="B50" s="286" t="str">
        <f>VLOOKUP(A50,Sheet1!A25:B1854,2,0)</f>
        <v>行政运行</v>
      </c>
      <c r="C50" s="173">
        <f t="shared" si="2"/>
        <v>105.08</v>
      </c>
      <c r="D50" s="173">
        <v>31.08</v>
      </c>
      <c r="E50" s="183">
        <v>74</v>
      </c>
      <c r="F50" s="183"/>
      <c r="G50" s="183"/>
      <c r="H50" s="183"/>
      <c r="I50" s="183"/>
      <c r="J50" s="183"/>
      <c r="K50" s="183"/>
      <c r="L50" s="183"/>
      <c r="M50" s="183"/>
      <c r="N50" s="183"/>
      <c r="O50" s="183"/>
      <c r="P50" s="180"/>
      <c r="R50" s="180"/>
      <c r="S50" s="180"/>
      <c r="T50" s="180"/>
      <c r="U50" s="180"/>
      <c r="V50" s="180"/>
      <c r="W50" s="180"/>
      <c r="X50" s="180"/>
      <c r="Y50" s="180"/>
    </row>
    <row r="51" spans="1:25" s="176" customFormat="1" ht="23.1" customHeight="1">
      <c r="A51" s="294">
        <v>2120102</v>
      </c>
      <c r="B51" s="286" t="str">
        <f>VLOOKUP(A51,Sheet1!A26:B1855,2,0)</f>
        <v>一般行政管理事务</v>
      </c>
      <c r="C51" s="173">
        <f t="shared" si="2"/>
        <v>118</v>
      </c>
      <c r="D51" s="173"/>
      <c r="E51" s="183">
        <v>118</v>
      </c>
      <c r="F51" s="183"/>
      <c r="G51" s="183"/>
      <c r="H51" s="183"/>
      <c r="I51" s="183"/>
      <c r="J51" s="183"/>
      <c r="K51" s="183"/>
      <c r="L51" s="183"/>
      <c r="M51" s="183"/>
      <c r="N51" s="183"/>
      <c r="O51" s="183"/>
      <c r="P51" s="180"/>
      <c r="R51" s="180"/>
      <c r="S51" s="180"/>
      <c r="T51" s="180"/>
      <c r="U51" s="180"/>
      <c r="V51" s="180"/>
      <c r="W51" s="180"/>
      <c r="X51" s="180"/>
      <c r="Y51" s="180"/>
    </row>
    <row r="52" spans="1:25" s="176" customFormat="1" ht="23.1" customHeight="1">
      <c r="A52" s="294">
        <v>2120104</v>
      </c>
      <c r="B52" s="286" t="str">
        <f>VLOOKUP(A52,Sheet1!A27:B1856,2,0)</f>
        <v>城管执法</v>
      </c>
      <c r="C52" s="173">
        <f t="shared" si="2"/>
        <v>84</v>
      </c>
      <c r="D52" s="173"/>
      <c r="E52" s="183">
        <v>84</v>
      </c>
      <c r="F52" s="183"/>
      <c r="G52" s="183"/>
      <c r="H52" s="183"/>
      <c r="I52" s="183"/>
      <c r="J52" s="183"/>
      <c r="K52" s="183"/>
      <c r="L52" s="183"/>
      <c r="M52" s="183"/>
      <c r="N52" s="183"/>
      <c r="O52" s="183"/>
      <c r="P52" s="180"/>
      <c r="R52" s="180"/>
      <c r="S52" s="180"/>
      <c r="T52" s="180"/>
      <c r="U52" s="180"/>
      <c r="V52" s="180"/>
      <c r="W52" s="180"/>
      <c r="X52" s="180"/>
      <c r="Y52" s="180"/>
    </row>
    <row r="53" spans="1:25" s="176" customFormat="1" ht="23.1" customHeight="1">
      <c r="A53" s="294">
        <v>2120199</v>
      </c>
      <c r="B53" s="286" t="str">
        <f>VLOOKUP(A53,Sheet1!A28:B1857,2,0)</f>
        <v>其他城乡社区管理事务支出</v>
      </c>
      <c r="C53" s="173">
        <f t="shared" si="2"/>
        <v>400</v>
      </c>
      <c r="D53" s="173"/>
      <c r="E53" s="183">
        <v>400</v>
      </c>
      <c r="F53" s="183"/>
      <c r="G53" s="183"/>
      <c r="H53" s="183"/>
      <c r="I53" s="183"/>
      <c r="J53" s="183"/>
      <c r="K53" s="183"/>
      <c r="L53" s="183"/>
      <c r="M53" s="183"/>
      <c r="N53" s="183"/>
      <c r="O53" s="183"/>
      <c r="P53" s="180"/>
      <c r="R53" s="180"/>
      <c r="S53" s="180"/>
      <c r="T53" s="180"/>
      <c r="U53" s="180"/>
      <c r="V53" s="180"/>
      <c r="W53" s="180"/>
      <c r="X53" s="180"/>
      <c r="Y53" s="180"/>
    </row>
    <row r="54" spans="1:25" s="305" customFormat="1" ht="23.1" customHeight="1">
      <c r="A54" s="295">
        <v>21205</v>
      </c>
      <c r="B54" s="309" t="str">
        <f>VLOOKUP(A54,Sheet1!A29:B1858,2,0)</f>
        <v>城乡社区环境卫生</v>
      </c>
      <c r="C54" s="297">
        <f t="shared" si="2"/>
        <v>659.1</v>
      </c>
      <c r="D54" s="297">
        <v>0</v>
      </c>
      <c r="E54" s="311">
        <v>659.1</v>
      </c>
      <c r="F54" s="311"/>
      <c r="G54" s="311"/>
      <c r="H54" s="311"/>
      <c r="I54" s="311"/>
      <c r="J54" s="311"/>
      <c r="K54" s="311"/>
      <c r="L54" s="311"/>
      <c r="M54" s="311"/>
      <c r="N54" s="311"/>
      <c r="O54" s="311"/>
      <c r="P54" s="312"/>
      <c r="R54" s="312"/>
      <c r="S54" s="312"/>
      <c r="T54" s="312"/>
      <c r="U54" s="312"/>
      <c r="V54" s="312"/>
      <c r="W54" s="312"/>
      <c r="X54" s="312"/>
      <c r="Y54" s="312"/>
    </row>
    <row r="55" spans="1:25" s="176" customFormat="1" ht="23.1" customHeight="1">
      <c r="A55" s="294">
        <v>2120501</v>
      </c>
      <c r="B55" s="286" t="str">
        <f>VLOOKUP(A55,Sheet1!A30:B1859,2,0)</f>
        <v>城乡社区环境卫生</v>
      </c>
      <c r="C55" s="173">
        <f t="shared" si="2"/>
        <v>659.1</v>
      </c>
      <c r="D55" s="173"/>
      <c r="E55" s="183">
        <v>659.1</v>
      </c>
      <c r="F55" s="183"/>
      <c r="G55" s="183"/>
      <c r="H55" s="183"/>
      <c r="I55" s="183"/>
      <c r="J55" s="183"/>
      <c r="K55" s="183"/>
      <c r="L55" s="183"/>
      <c r="M55" s="183"/>
      <c r="N55" s="183"/>
      <c r="O55" s="183"/>
      <c r="P55" s="180"/>
      <c r="R55" s="180"/>
      <c r="S55" s="180"/>
      <c r="T55" s="180"/>
      <c r="U55" s="180"/>
      <c r="V55" s="180"/>
      <c r="W55" s="180"/>
      <c r="X55" s="180"/>
      <c r="Y55" s="180"/>
    </row>
    <row r="56" spans="1:25" s="305" customFormat="1" ht="23.1" customHeight="1">
      <c r="A56" s="295">
        <v>21299</v>
      </c>
      <c r="B56" s="309" t="str">
        <f>VLOOKUP(A56,Sheet1!A31:B1860,2,0)</f>
        <v>其他城乡社区支出</v>
      </c>
      <c r="C56" s="297">
        <f t="shared" si="2"/>
        <v>6397</v>
      </c>
      <c r="D56" s="297">
        <v>0</v>
      </c>
      <c r="E56" s="311">
        <v>6397</v>
      </c>
      <c r="F56" s="311"/>
      <c r="G56" s="311"/>
      <c r="H56" s="311"/>
      <c r="I56" s="311"/>
      <c r="J56" s="311"/>
      <c r="K56" s="311"/>
      <c r="L56" s="311"/>
      <c r="M56" s="311"/>
      <c r="N56" s="311"/>
      <c r="O56" s="311"/>
      <c r="P56" s="312"/>
      <c r="R56" s="312"/>
      <c r="S56" s="312"/>
      <c r="T56" s="312"/>
      <c r="U56" s="312"/>
      <c r="V56" s="312"/>
      <c r="W56" s="312"/>
      <c r="X56" s="312"/>
      <c r="Y56" s="312"/>
    </row>
    <row r="57" spans="1:25" s="176" customFormat="1" ht="23.1" customHeight="1">
      <c r="A57" s="294">
        <v>2129999</v>
      </c>
      <c r="B57" s="286" t="str">
        <f>VLOOKUP(A57,Sheet1!A25:B1854,2,0)</f>
        <v>其他城乡社区支出</v>
      </c>
      <c r="C57" s="173">
        <f t="shared" si="2"/>
        <v>6397</v>
      </c>
      <c r="D57" s="173"/>
      <c r="E57" s="183">
        <v>6397</v>
      </c>
      <c r="F57" s="183"/>
      <c r="G57" s="183"/>
      <c r="H57" s="183"/>
      <c r="I57" s="183"/>
      <c r="J57" s="183"/>
      <c r="K57" s="183"/>
      <c r="L57" s="183"/>
      <c r="M57" s="183"/>
      <c r="N57" s="183"/>
      <c r="O57" s="183"/>
      <c r="P57" s="180"/>
      <c r="R57" s="180"/>
      <c r="S57" s="180"/>
      <c r="T57" s="180"/>
      <c r="U57" s="180"/>
      <c r="V57" s="180"/>
      <c r="W57" s="180"/>
      <c r="X57" s="180"/>
      <c r="Y57" s="180"/>
    </row>
    <row r="58" spans="1:25" s="305" customFormat="1" ht="23.1" customHeight="1">
      <c r="A58" s="295">
        <v>220</v>
      </c>
      <c r="B58" s="309" t="str">
        <f>VLOOKUP(A58,Sheet1!A26:B1855,2,0)</f>
        <v>自然资源海洋气象等支出</v>
      </c>
      <c r="C58" s="297">
        <f t="shared" si="2"/>
        <v>2140.6</v>
      </c>
      <c r="D58" s="297">
        <v>75.599999999999994</v>
      </c>
      <c r="E58" s="311">
        <v>2065</v>
      </c>
      <c r="F58" s="311"/>
      <c r="G58" s="311"/>
      <c r="H58" s="311"/>
      <c r="I58" s="311"/>
      <c r="J58" s="311"/>
      <c r="K58" s="311"/>
      <c r="L58" s="311"/>
      <c r="M58" s="311"/>
      <c r="N58" s="311"/>
      <c r="O58" s="311"/>
      <c r="P58" s="312"/>
      <c r="R58" s="312"/>
      <c r="S58" s="312"/>
      <c r="T58" s="312"/>
      <c r="U58" s="312"/>
      <c r="V58" s="312"/>
      <c r="W58" s="312"/>
      <c r="X58" s="312"/>
      <c r="Y58" s="312"/>
    </row>
    <row r="59" spans="1:25" s="305" customFormat="1" ht="23.1" customHeight="1">
      <c r="A59" s="295">
        <v>22001</v>
      </c>
      <c r="B59" s="309" t="str">
        <f>VLOOKUP(A59,Sheet1!A27:B1856,2,0)</f>
        <v>自然资源事务</v>
      </c>
      <c r="C59" s="297">
        <f t="shared" si="2"/>
        <v>2140.6</v>
      </c>
      <c r="D59" s="297">
        <v>75.599999999999994</v>
      </c>
      <c r="E59" s="311">
        <v>2065</v>
      </c>
      <c r="F59" s="311"/>
      <c r="G59" s="311"/>
      <c r="H59" s="311"/>
      <c r="I59" s="311"/>
      <c r="J59" s="311"/>
      <c r="K59" s="311"/>
      <c r="L59" s="311"/>
      <c r="M59" s="311"/>
      <c r="N59" s="311"/>
      <c r="O59" s="311"/>
      <c r="P59" s="312"/>
      <c r="R59" s="312"/>
      <c r="S59" s="312"/>
      <c r="T59" s="312"/>
      <c r="U59" s="312"/>
      <c r="V59" s="312"/>
      <c r="W59" s="312"/>
      <c r="X59" s="312"/>
      <c r="Y59" s="312"/>
    </row>
    <row r="60" spans="1:25" s="176" customFormat="1" ht="23.1" customHeight="1">
      <c r="A60" s="294">
        <v>2200150</v>
      </c>
      <c r="B60" s="286" t="str">
        <f>VLOOKUP(A60,Sheet1!A29:B1858,2,0)</f>
        <v>事业运行</v>
      </c>
      <c r="C60" s="173">
        <f t="shared" si="2"/>
        <v>2140.6</v>
      </c>
      <c r="D60" s="173">
        <v>75.599999999999994</v>
      </c>
      <c r="E60" s="183">
        <v>2065</v>
      </c>
      <c r="F60" s="183"/>
      <c r="G60" s="183"/>
      <c r="H60" s="183"/>
      <c r="I60" s="183"/>
      <c r="J60" s="183"/>
      <c r="K60" s="183"/>
      <c r="L60" s="183"/>
      <c r="M60" s="183"/>
      <c r="N60" s="183"/>
      <c r="O60" s="183"/>
      <c r="P60" s="180"/>
      <c r="R60" s="180"/>
      <c r="S60" s="180"/>
      <c r="T60" s="180"/>
      <c r="U60" s="180"/>
      <c r="V60" s="180"/>
      <c r="W60" s="180"/>
      <c r="X60" s="180"/>
      <c r="Y60" s="180"/>
    </row>
    <row r="61" spans="1:25" s="176" customFormat="1" ht="23.1" customHeight="1">
      <c r="A61" s="294">
        <v>2200199</v>
      </c>
      <c r="B61" s="286" t="str">
        <f>VLOOKUP(A61,Sheet1!A30:B1859,2,0)</f>
        <v>其他自然资源事务支出</v>
      </c>
      <c r="C61" s="173">
        <f t="shared" si="2"/>
        <v>0</v>
      </c>
      <c r="D61" s="173"/>
      <c r="E61" s="183">
        <v>0</v>
      </c>
      <c r="F61" s="183"/>
      <c r="G61" s="183"/>
      <c r="H61" s="183"/>
      <c r="I61" s="183"/>
      <c r="J61" s="183"/>
      <c r="K61" s="183"/>
      <c r="L61" s="183"/>
      <c r="M61" s="183"/>
      <c r="N61" s="183"/>
      <c r="O61" s="183"/>
      <c r="P61" s="180"/>
      <c r="R61" s="180"/>
      <c r="S61" s="180"/>
      <c r="T61" s="180"/>
      <c r="U61" s="180"/>
      <c r="V61" s="180"/>
      <c r="W61" s="180"/>
      <c r="X61" s="180"/>
      <c r="Y61" s="180"/>
    </row>
    <row r="62" spans="1:25" s="305" customFormat="1" ht="23.1" customHeight="1">
      <c r="A62" s="295">
        <v>221</v>
      </c>
      <c r="B62" s="309" t="str">
        <f>VLOOKUP(A62,Sheet1!A31:B1860,2,0)</f>
        <v>住房保障支出</v>
      </c>
      <c r="C62" s="297">
        <f t="shared" si="2"/>
        <v>425.05</v>
      </c>
      <c r="D62" s="297">
        <v>425.05</v>
      </c>
      <c r="E62" s="311">
        <v>0</v>
      </c>
      <c r="F62" s="311"/>
      <c r="G62" s="311"/>
      <c r="H62" s="311"/>
      <c r="I62" s="311"/>
      <c r="J62" s="311"/>
      <c r="K62" s="311"/>
      <c r="L62" s="311"/>
      <c r="M62" s="311"/>
      <c r="N62" s="311"/>
      <c r="O62" s="311"/>
      <c r="P62" s="312"/>
      <c r="R62" s="312"/>
      <c r="S62" s="312"/>
      <c r="T62" s="312"/>
      <c r="U62" s="312"/>
      <c r="V62" s="312"/>
      <c r="W62" s="312"/>
      <c r="X62" s="312"/>
      <c r="Y62" s="312"/>
    </row>
    <row r="63" spans="1:25" s="305" customFormat="1" ht="23.1" customHeight="1">
      <c r="A63" s="295">
        <v>22102</v>
      </c>
      <c r="B63" s="309" t="str">
        <f>VLOOKUP(A63,Sheet1!A32:B1861,2,0)</f>
        <v>住房改革支出</v>
      </c>
      <c r="C63" s="297">
        <f t="shared" si="2"/>
        <v>425.05</v>
      </c>
      <c r="D63" s="297">
        <v>425.05</v>
      </c>
      <c r="E63" s="311">
        <v>0</v>
      </c>
      <c r="F63" s="311"/>
      <c r="G63" s="311"/>
      <c r="H63" s="311"/>
      <c r="I63" s="311"/>
      <c r="J63" s="311"/>
      <c r="K63" s="311"/>
      <c r="L63" s="311"/>
      <c r="M63" s="311"/>
      <c r="N63" s="311"/>
      <c r="O63" s="311"/>
      <c r="P63" s="312"/>
      <c r="R63" s="312"/>
      <c r="S63" s="312"/>
      <c r="T63" s="312"/>
      <c r="U63" s="312"/>
      <c r="V63" s="312"/>
      <c r="W63" s="312"/>
      <c r="X63" s="312"/>
      <c r="Y63" s="312"/>
    </row>
    <row r="64" spans="1:25" s="176" customFormat="1" ht="23.1" customHeight="1">
      <c r="A64" s="294">
        <v>2210201</v>
      </c>
      <c r="B64" s="286" t="str">
        <f>VLOOKUP(A64,Sheet1!A31:B1860,2,0)</f>
        <v>住房公积金</v>
      </c>
      <c r="C64" s="173">
        <f t="shared" si="2"/>
        <v>425.05</v>
      </c>
      <c r="D64" s="173">
        <v>425.05</v>
      </c>
      <c r="E64" s="183">
        <v>0</v>
      </c>
      <c r="F64" s="183"/>
      <c r="G64" s="183"/>
      <c r="H64" s="183"/>
      <c r="I64" s="183"/>
      <c r="J64" s="183"/>
      <c r="K64" s="183"/>
      <c r="L64" s="183"/>
      <c r="M64" s="183"/>
      <c r="N64" s="183"/>
      <c r="O64" s="183"/>
      <c r="P64" s="180"/>
      <c r="R64" s="180"/>
      <c r="S64" s="180"/>
      <c r="T64" s="180"/>
      <c r="U64" s="180"/>
      <c r="V64" s="180"/>
      <c r="W64" s="180"/>
      <c r="X64" s="180"/>
      <c r="Y64" s="180"/>
    </row>
    <row r="65" spans="1:25" s="305" customFormat="1" ht="23.1" customHeight="1">
      <c r="A65" s="295">
        <v>224</v>
      </c>
      <c r="B65" s="309" t="str">
        <f>VLOOKUP(A65,Sheet1!A32:B1861,2,0)</f>
        <v>灾害防治及应急管理支出</v>
      </c>
      <c r="C65" s="297">
        <f t="shared" si="2"/>
        <v>104.8</v>
      </c>
      <c r="D65" s="297">
        <v>0</v>
      </c>
      <c r="E65" s="311">
        <v>104.8</v>
      </c>
      <c r="F65" s="311"/>
      <c r="G65" s="311"/>
      <c r="H65" s="311"/>
      <c r="I65" s="311"/>
      <c r="J65" s="311"/>
      <c r="K65" s="311"/>
      <c r="L65" s="311"/>
      <c r="M65" s="311"/>
      <c r="N65" s="311"/>
      <c r="O65" s="311"/>
      <c r="P65" s="312"/>
      <c r="R65" s="312"/>
      <c r="S65" s="312"/>
      <c r="T65" s="312"/>
      <c r="U65" s="312"/>
      <c r="V65" s="312"/>
      <c r="W65" s="312"/>
      <c r="X65" s="312"/>
      <c r="Y65" s="312"/>
    </row>
    <row r="66" spans="1:25" s="305" customFormat="1" ht="23.1" customHeight="1">
      <c r="A66" s="295">
        <v>22401</v>
      </c>
      <c r="B66" s="309" t="str">
        <f>VLOOKUP(A66,Sheet1!A33:B1862,2,0)</f>
        <v>应急管理事务</v>
      </c>
      <c r="C66" s="297">
        <f t="shared" si="2"/>
        <v>104.8</v>
      </c>
      <c r="D66" s="297">
        <v>0</v>
      </c>
      <c r="E66" s="311">
        <v>104.8</v>
      </c>
      <c r="F66" s="311"/>
      <c r="G66" s="311"/>
      <c r="H66" s="311"/>
      <c r="I66" s="311"/>
      <c r="J66" s="311"/>
      <c r="K66" s="311"/>
      <c r="L66" s="311"/>
      <c r="M66" s="311"/>
      <c r="N66" s="311"/>
      <c r="O66" s="311"/>
      <c r="P66" s="312"/>
      <c r="R66" s="312"/>
      <c r="S66" s="312"/>
      <c r="T66" s="312"/>
      <c r="U66" s="312"/>
      <c r="V66" s="312"/>
      <c r="W66" s="312"/>
      <c r="X66" s="312"/>
      <c r="Y66" s="312"/>
    </row>
    <row r="67" spans="1:25" s="176" customFormat="1" ht="23.1" customHeight="1">
      <c r="A67" s="294">
        <v>2240106</v>
      </c>
      <c r="B67" s="286" t="str">
        <f>VLOOKUP(A67,Sheet1!A32:B1861,2,0)</f>
        <v>安全监管</v>
      </c>
      <c r="C67" s="173">
        <f t="shared" si="2"/>
        <v>104.8</v>
      </c>
      <c r="D67" s="173"/>
      <c r="E67" s="183">
        <v>104.8</v>
      </c>
      <c r="F67" s="183"/>
      <c r="G67" s="183"/>
      <c r="H67" s="183"/>
      <c r="I67" s="183"/>
      <c r="J67" s="183"/>
      <c r="K67" s="183"/>
      <c r="L67" s="183"/>
      <c r="M67" s="183"/>
      <c r="N67" s="183"/>
      <c r="O67" s="183"/>
      <c r="P67" s="180"/>
      <c r="R67" s="180"/>
      <c r="S67" s="180"/>
      <c r="T67" s="180"/>
      <c r="U67" s="180"/>
      <c r="V67" s="180"/>
      <c r="W67" s="180"/>
      <c r="X67" s="180"/>
      <c r="Y67" s="180"/>
    </row>
    <row r="68" spans="1:25" s="176" customFormat="1" ht="23.1" customHeight="1">
      <c r="A68" s="171"/>
      <c r="B68" s="182"/>
      <c r="C68" s="174"/>
      <c r="D68" s="173"/>
      <c r="E68" s="183"/>
      <c r="F68" s="183"/>
      <c r="G68" s="183"/>
      <c r="H68" s="183"/>
      <c r="I68" s="183"/>
      <c r="J68" s="183"/>
      <c r="K68" s="183"/>
      <c r="L68" s="183"/>
      <c r="M68" s="183"/>
      <c r="N68" s="183"/>
      <c r="O68" s="183"/>
      <c r="P68" s="180"/>
      <c r="R68" s="180"/>
      <c r="S68" s="180"/>
      <c r="T68" s="180"/>
      <c r="U68" s="180"/>
      <c r="V68" s="180"/>
      <c r="W68" s="180"/>
      <c r="X68" s="180"/>
      <c r="Y68" s="180"/>
    </row>
    <row r="69" spans="1:25" ht="23.1" customHeight="1">
      <c r="C69" s="8"/>
      <c r="D69" s="8"/>
      <c r="L69" s="8"/>
      <c r="M69" s="8"/>
    </row>
    <row r="70" spans="1:25" ht="23.1" customHeight="1">
      <c r="D70" s="8"/>
      <c r="M70" s="8"/>
    </row>
    <row r="71" spans="1:25" ht="23.1" customHeight="1">
      <c r="D71" s="8"/>
    </row>
    <row r="72" spans="1:25" ht="23.1" customHeight="1"/>
    <row r="73" spans="1:25" ht="23.1" customHeight="1"/>
    <row r="74" spans="1:25" ht="23.1" customHeight="1"/>
    <row r="75" spans="1:25" ht="23.1" customHeight="1"/>
    <row r="76" spans="1:25" ht="23.1" customHeight="1">
      <c r="H76" s="8"/>
    </row>
    <row r="77" spans="1:25" ht="23.1" customHeight="1"/>
    <row r="78" spans="1:25" ht="23.1" customHeight="1"/>
    <row r="79" spans="1:25" ht="23.1" customHeight="1"/>
    <row r="80" spans="1:25" ht="23.1" customHeight="1"/>
    <row r="81" spans="1:2" ht="23.1" customHeight="1"/>
    <row r="82" spans="1:2" ht="23.1" customHeight="1"/>
    <row r="83" spans="1:2" ht="23.1" customHeight="1"/>
    <row r="84" spans="1:2" ht="23.1" customHeight="1"/>
    <row r="85" spans="1:2" ht="23.1" customHeight="1"/>
    <row r="86" spans="1:2" ht="23.1" customHeight="1">
      <c r="A86" s="8"/>
      <c r="B86" s="8"/>
    </row>
  </sheetData>
  <sheetProtection formatCells="0" formatColumns="0" formatRows="0"/>
  <mergeCells count="15">
    <mergeCell ref="O4:O5"/>
    <mergeCell ref="A3:F3"/>
    <mergeCell ref="J4:J5"/>
    <mergeCell ref="K4:K5"/>
    <mergeCell ref="L4:L5"/>
    <mergeCell ref="M4:M5"/>
    <mergeCell ref="F4:F5"/>
    <mergeCell ref="G4:G5"/>
    <mergeCell ref="H4:H5"/>
    <mergeCell ref="I4:I5"/>
    <mergeCell ref="C4:C5"/>
    <mergeCell ref="A4:B4"/>
    <mergeCell ref="D4:D5"/>
    <mergeCell ref="E4:E5"/>
    <mergeCell ref="N4:N5"/>
  </mergeCells>
  <phoneticPr fontId="0" type="noConversion"/>
  <printOptions horizontalCentered="1"/>
  <pageMargins left="0.39370078740157483" right="0.39370078740157483" top="0.6692913385826772" bottom="0.6692913385826772" header="0.43307086614173229" footer="0.43307086614173229"/>
  <pageSetup paperSize="9" scale="85" fitToHeight="0" orientation="landscape" verticalDpi="180" r:id="rId1"/>
  <headerFooter alignWithMargins="0">
    <oddFooter>第 &amp;P 页，共 &amp;N 页</oddFooter>
  </headerFooter>
</worksheet>
</file>

<file path=xl/worksheets/sheet6.xml><?xml version="1.0" encoding="utf-8"?>
<worksheet xmlns="http://schemas.openxmlformats.org/spreadsheetml/2006/main" xmlns:r="http://schemas.openxmlformats.org/officeDocument/2006/relationships">
  <dimension ref="A1:IQ37"/>
  <sheetViews>
    <sheetView showGridLines="0" showZeros="0" workbookViewId="0">
      <selection activeCell="G23" sqref="G23"/>
    </sheetView>
  </sheetViews>
  <sheetFormatPr defaultColWidth="9.1640625" defaultRowHeight="12.75" customHeight="1"/>
  <cols>
    <col min="1" max="1" width="38.83203125" customWidth="1"/>
    <col min="2" max="2" width="10.83203125" customWidth="1"/>
    <col min="3" max="3" width="28.6640625" customWidth="1"/>
    <col min="4" max="4" width="10.1640625" customWidth="1"/>
    <col min="5" max="5" width="10" customWidth="1"/>
    <col min="6" max="6" width="9" customWidth="1"/>
    <col min="7" max="7" width="27" customWidth="1"/>
    <col min="8" max="8" width="10" customWidth="1"/>
    <col min="9" max="9" width="12.1640625" customWidth="1"/>
    <col min="10" max="10" width="8.83203125" customWidth="1"/>
    <col min="11" max="11" width="25" customWidth="1"/>
    <col min="12" max="12" width="12.1640625" customWidth="1"/>
    <col min="13" max="13" width="10.6640625" customWidth="1"/>
    <col min="14" max="14" width="9.6640625" customWidth="1"/>
    <col min="15" max="251" width="9" customWidth="1"/>
  </cols>
  <sheetData>
    <row r="1" spans="1:251" ht="12.75" customHeight="1">
      <c r="A1" s="223" t="s">
        <v>174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row>
    <row r="2" spans="1:251" ht="21" customHeight="1">
      <c r="A2" s="11" t="s">
        <v>91</v>
      </c>
      <c r="B2" s="6"/>
      <c r="C2" s="6"/>
      <c r="D2" s="6"/>
      <c r="E2" s="6"/>
      <c r="F2" s="6"/>
      <c r="G2" s="6"/>
      <c r="H2" s="6"/>
      <c r="I2" s="6"/>
      <c r="J2" s="6"/>
      <c r="K2" s="224"/>
      <c r="L2" s="224"/>
      <c r="M2" s="224"/>
      <c r="N2" s="22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row>
    <row r="3" spans="1:251" ht="18" customHeight="1">
      <c r="A3" s="427" t="s">
        <v>463</v>
      </c>
      <c r="B3" s="428"/>
      <c r="C3" s="428"/>
      <c r="D3" s="428"/>
      <c r="E3" s="428"/>
      <c r="F3" s="428"/>
      <c r="G3" s="3"/>
      <c r="H3" s="3"/>
      <c r="I3" s="4"/>
      <c r="J3" s="4"/>
      <c r="K3" s="3"/>
      <c r="L3" s="3"/>
      <c r="M3" s="3"/>
      <c r="N3" s="65" t="s">
        <v>246</v>
      </c>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8.75" customHeight="1">
      <c r="A4" s="429" t="s">
        <v>7</v>
      </c>
      <c r="B4" s="429"/>
      <c r="C4" s="280" t="s">
        <v>344</v>
      </c>
      <c r="D4" s="280"/>
      <c r="E4" s="280"/>
      <c r="F4" s="280"/>
      <c r="G4" s="231"/>
      <c r="H4" s="231"/>
      <c r="I4" s="231"/>
      <c r="J4" s="231"/>
      <c r="K4" s="234"/>
      <c r="L4" s="234"/>
      <c r="M4" s="234"/>
      <c r="N4" s="234"/>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row>
    <row r="5" spans="1:251" ht="21" customHeight="1">
      <c r="A5" s="394" t="s">
        <v>390</v>
      </c>
      <c r="B5" s="394" t="s">
        <v>220</v>
      </c>
      <c r="C5" s="231" t="s">
        <v>381</v>
      </c>
      <c r="D5" s="231"/>
      <c r="E5" s="231"/>
      <c r="F5" s="231"/>
      <c r="G5" s="231" t="s">
        <v>181</v>
      </c>
      <c r="H5" s="231"/>
      <c r="I5" s="231"/>
      <c r="J5" s="231"/>
      <c r="K5" s="234" t="s">
        <v>102</v>
      </c>
      <c r="L5" s="234"/>
      <c r="M5" s="234"/>
      <c r="N5" s="234"/>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row>
    <row r="6" spans="1:251" ht="17.25" customHeight="1">
      <c r="A6" s="394"/>
      <c r="B6" s="394"/>
      <c r="C6" s="394" t="s">
        <v>425</v>
      </c>
      <c r="D6" s="231" t="s">
        <v>220</v>
      </c>
      <c r="E6" s="231"/>
      <c r="F6" s="231"/>
      <c r="G6" s="394" t="s">
        <v>368</v>
      </c>
      <c r="H6" s="231" t="s">
        <v>220</v>
      </c>
      <c r="I6" s="231"/>
      <c r="J6" s="231"/>
      <c r="K6" s="394" t="s">
        <v>368</v>
      </c>
      <c r="L6" s="234" t="s">
        <v>220</v>
      </c>
      <c r="M6" s="234"/>
      <c r="N6" s="234"/>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row>
    <row r="7" spans="1:251" ht="29.25" customHeight="1">
      <c r="A7" s="394"/>
      <c r="B7" s="394"/>
      <c r="C7" s="394"/>
      <c r="D7" s="10" t="s">
        <v>257</v>
      </c>
      <c r="E7" s="66" t="s">
        <v>168</v>
      </c>
      <c r="F7" s="66" t="s">
        <v>315</v>
      </c>
      <c r="G7" s="394"/>
      <c r="H7" s="10" t="s">
        <v>257</v>
      </c>
      <c r="I7" s="66" t="s">
        <v>168</v>
      </c>
      <c r="J7" s="66" t="s">
        <v>315</v>
      </c>
      <c r="K7" s="394"/>
      <c r="L7" s="237" t="s">
        <v>257</v>
      </c>
      <c r="M7" s="281" t="s">
        <v>293</v>
      </c>
      <c r="N7" s="281" t="s">
        <v>290</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row>
    <row r="8" spans="1:251" s="176" customFormat="1" ht="20.100000000000001" customHeight="1">
      <c r="A8" s="276" t="s">
        <v>74</v>
      </c>
      <c r="B8" s="243">
        <f>B9</f>
        <v>19551.060000000001</v>
      </c>
      <c r="C8" s="77" t="s">
        <v>63</v>
      </c>
      <c r="D8" s="88">
        <v>6014.3</v>
      </c>
      <c r="E8" s="88">
        <v>6014.3</v>
      </c>
      <c r="F8" s="243">
        <v>0</v>
      </c>
      <c r="G8" s="242" t="s">
        <v>256</v>
      </c>
      <c r="H8" s="247">
        <f>H9+H10+H11</f>
        <v>6216.5599999999995</v>
      </c>
      <c r="I8" s="247">
        <f>I9+I10+I11</f>
        <v>6216.5599999999995</v>
      </c>
      <c r="J8" s="243">
        <v>0</v>
      </c>
      <c r="K8" s="261" t="s">
        <v>259</v>
      </c>
      <c r="L8" s="72">
        <f>M8</f>
        <v>5463.03</v>
      </c>
      <c r="M8" s="69">
        <v>5463.03</v>
      </c>
      <c r="N8" s="68">
        <v>0</v>
      </c>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row>
    <row r="9" spans="1:251" s="176" customFormat="1" ht="20.100000000000001" customHeight="1">
      <c r="A9" s="276" t="s">
        <v>208</v>
      </c>
      <c r="B9" s="243">
        <v>19551.060000000001</v>
      </c>
      <c r="C9" s="77" t="s">
        <v>210</v>
      </c>
      <c r="D9" s="76">
        <v>0</v>
      </c>
      <c r="E9" s="76">
        <v>0</v>
      </c>
      <c r="F9" s="243">
        <v>0</v>
      </c>
      <c r="G9" s="242" t="s">
        <v>141</v>
      </c>
      <c r="H9" s="243">
        <v>5463.03</v>
      </c>
      <c r="I9" s="243">
        <v>5463.03</v>
      </c>
      <c r="J9" s="243">
        <v>0</v>
      </c>
      <c r="K9" s="261" t="s">
        <v>442</v>
      </c>
      <c r="L9" s="72">
        <f t="shared" ref="L9:L15" si="0">M9</f>
        <v>14078.67</v>
      </c>
      <c r="M9" s="69">
        <v>14078.67</v>
      </c>
      <c r="N9" s="68">
        <v>0</v>
      </c>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row>
    <row r="10" spans="1:251" s="176" customFormat="1" ht="26.25" customHeight="1">
      <c r="A10" s="276" t="s">
        <v>341</v>
      </c>
      <c r="B10" s="243">
        <v>0</v>
      </c>
      <c r="C10" s="77" t="s">
        <v>83</v>
      </c>
      <c r="D10" s="251">
        <v>1758.66</v>
      </c>
      <c r="E10" s="251">
        <v>1758.66</v>
      </c>
      <c r="F10" s="243">
        <v>0</v>
      </c>
      <c r="G10" s="242" t="s">
        <v>252</v>
      </c>
      <c r="H10" s="243">
        <f>744.17</f>
        <v>744.17</v>
      </c>
      <c r="I10" s="243">
        <f>744.17</f>
        <v>744.17</v>
      </c>
      <c r="J10" s="243">
        <v>0</v>
      </c>
      <c r="K10" s="261" t="s">
        <v>377</v>
      </c>
      <c r="L10" s="72">
        <f t="shared" si="0"/>
        <v>0</v>
      </c>
      <c r="M10" s="69">
        <v>0</v>
      </c>
      <c r="N10" s="68">
        <v>0</v>
      </c>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row>
    <row r="11" spans="1:251" s="176" customFormat="1" ht="20.100000000000001" customHeight="1">
      <c r="A11" s="276" t="s">
        <v>432</v>
      </c>
      <c r="B11" s="243">
        <v>0</v>
      </c>
      <c r="C11" s="242" t="s">
        <v>437</v>
      </c>
      <c r="D11" s="76">
        <v>0</v>
      </c>
      <c r="E11" s="76">
        <v>0</v>
      </c>
      <c r="F11" s="243">
        <v>0</v>
      </c>
      <c r="G11" s="242" t="s">
        <v>289</v>
      </c>
      <c r="H11" s="243">
        <v>9.36</v>
      </c>
      <c r="I11" s="243">
        <v>9.36</v>
      </c>
      <c r="J11" s="243">
        <v>0</v>
      </c>
      <c r="K11" s="261" t="s">
        <v>215</v>
      </c>
      <c r="L11" s="68">
        <f t="shared" si="0"/>
        <v>0</v>
      </c>
      <c r="M11" s="68">
        <v>0</v>
      </c>
      <c r="N11" s="68">
        <v>0</v>
      </c>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row>
    <row r="12" spans="1:251" s="176" customFormat="1" ht="20.100000000000001" customHeight="1">
      <c r="A12" s="276" t="s">
        <v>251</v>
      </c>
      <c r="B12" s="243">
        <v>0</v>
      </c>
      <c r="C12" s="77" t="s">
        <v>171</v>
      </c>
      <c r="D12" s="88">
        <v>887.17</v>
      </c>
      <c r="E12" s="88">
        <v>887.17</v>
      </c>
      <c r="F12" s="243">
        <v>0</v>
      </c>
      <c r="G12" s="242" t="s">
        <v>412</v>
      </c>
      <c r="H12" s="243">
        <f>H13</f>
        <v>13334.5</v>
      </c>
      <c r="I12" s="243">
        <f>I13</f>
        <v>13334.5</v>
      </c>
      <c r="J12" s="243">
        <v>0</v>
      </c>
      <c r="K12" s="261" t="s">
        <v>3</v>
      </c>
      <c r="L12" s="68">
        <f t="shared" si="0"/>
        <v>0</v>
      </c>
      <c r="M12" s="68">
        <v>0</v>
      </c>
      <c r="N12" s="68">
        <v>0</v>
      </c>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row>
    <row r="13" spans="1:251" s="176" customFormat="1" ht="20.100000000000001" customHeight="1">
      <c r="A13" s="276" t="s">
        <v>152</v>
      </c>
      <c r="B13" s="243">
        <v>0</v>
      </c>
      <c r="C13" s="77" t="s">
        <v>358</v>
      </c>
      <c r="D13" s="243">
        <v>0</v>
      </c>
      <c r="E13" s="243">
        <v>0</v>
      </c>
      <c r="F13" s="243">
        <v>0</v>
      </c>
      <c r="G13" s="242" t="s">
        <v>182</v>
      </c>
      <c r="H13" s="243">
        <v>13334.5</v>
      </c>
      <c r="I13" s="243">
        <v>13334.5</v>
      </c>
      <c r="J13" s="243">
        <v>0</v>
      </c>
      <c r="K13" s="261" t="s">
        <v>180</v>
      </c>
      <c r="L13" s="68">
        <f t="shared" si="0"/>
        <v>0</v>
      </c>
      <c r="M13" s="68">
        <v>0</v>
      </c>
      <c r="N13" s="68">
        <v>0</v>
      </c>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row>
    <row r="14" spans="1:251" s="176" customFormat="1" ht="20.100000000000001" customHeight="1">
      <c r="A14" s="276"/>
      <c r="B14" s="185"/>
      <c r="C14" s="242" t="s">
        <v>366</v>
      </c>
      <c r="D14" s="243">
        <v>353.72</v>
      </c>
      <c r="E14" s="243">
        <v>353.72</v>
      </c>
      <c r="F14" s="243">
        <v>0</v>
      </c>
      <c r="G14" s="242" t="s">
        <v>167</v>
      </c>
      <c r="H14" s="251">
        <v>0</v>
      </c>
      <c r="I14" s="267">
        <v>0</v>
      </c>
      <c r="J14" s="243">
        <v>0</v>
      </c>
      <c r="K14" s="261" t="s">
        <v>82</v>
      </c>
      <c r="L14" s="68">
        <f t="shared" si="0"/>
        <v>0</v>
      </c>
      <c r="M14" s="68">
        <v>0</v>
      </c>
      <c r="N14" s="68">
        <v>0</v>
      </c>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row>
    <row r="15" spans="1:251" s="176" customFormat="1" ht="20.100000000000001" customHeight="1">
      <c r="A15" s="276"/>
      <c r="B15" s="185"/>
      <c r="C15" s="242" t="s">
        <v>118</v>
      </c>
      <c r="D15" s="88">
        <v>103.58</v>
      </c>
      <c r="E15" s="88">
        <v>103.58</v>
      </c>
      <c r="F15" s="243">
        <v>0</v>
      </c>
      <c r="G15" s="242" t="s">
        <v>244</v>
      </c>
      <c r="H15" s="251">
        <v>0</v>
      </c>
      <c r="I15" s="267">
        <v>0</v>
      </c>
      <c r="J15" s="243">
        <v>0</v>
      </c>
      <c r="K15" s="261" t="s">
        <v>410</v>
      </c>
      <c r="L15" s="68">
        <f t="shared" si="0"/>
        <v>9.36</v>
      </c>
      <c r="M15" s="68">
        <v>9.36</v>
      </c>
      <c r="N15" s="68">
        <v>0</v>
      </c>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row>
    <row r="16" spans="1:251" s="176" customFormat="1" ht="20.100000000000001" customHeight="1">
      <c r="A16" s="276"/>
      <c r="B16" s="185"/>
      <c r="C16" s="77" t="s">
        <v>222</v>
      </c>
      <c r="D16" s="88">
        <v>0</v>
      </c>
      <c r="E16" s="88">
        <v>0</v>
      </c>
      <c r="F16" s="243">
        <v>0</v>
      </c>
      <c r="G16" s="242" t="s">
        <v>101</v>
      </c>
      <c r="H16" s="251">
        <v>0</v>
      </c>
      <c r="I16" s="267">
        <v>0</v>
      </c>
      <c r="J16" s="243">
        <v>0</v>
      </c>
      <c r="K16" s="261" t="s">
        <v>335</v>
      </c>
      <c r="L16" s="68">
        <v>0</v>
      </c>
      <c r="M16" s="68">
        <v>0</v>
      </c>
      <c r="N16" s="68">
        <v>0</v>
      </c>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row>
    <row r="17" spans="1:251" s="176" customFormat="1" ht="20.100000000000001" customHeight="1">
      <c r="A17" s="276"/>
      <c r="B17" s="241"/>
      <c r="C17" s="77" t="s">
        <v>321</v>
      </c>
      <c r="D17" s="243">
        <v>7763.18</v>
      </c>
      <c r="E17" s="243">
        <v>7763.18</v>
      </c>
      <c r="F17" s="243">
        <v>0</v>
      </c>
      <c r="G17" s="242" t="s">
        <v>353</v>
      </c>
      <c r="H17" s="251">
        <v>0</v>
      </c>
      <c r="I17" s="267">
        <v>0</v>
      </c>
      <c r="J17" s="243">
        <v>0</v>
      </c>
      <c r="K17" s="261" t="s">
        <v>219</v>
      </c>
      <c r="L17" s="68">
        <v>0</v>
      </c>
      <c r="M17" s="68">
        <v>0</v>
      </c>
      <c r="N17" s="68">
        <v>0</v>
      </c>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row>
    <row r="18" spans="1:251" s="176" customFormat="1" ht="20.100000000000001" customHeight="1">
      <c r="A18" s="276"/>
      <c r="B18" s="241"/>
      <c r="C18" s="242" t="s">
        <v>393</v>
      </c>
      <c r="D18" s="88">
        <v>0</v>
      </c>
      <c r="E18" s="88">
        <v>0</v>
      </c>
      <c r="F18" s="243">
        <v>0</v>
      </c>
      <c r="G18" s="242" t="s">
        <v>205</v>
      </c>
      <c r="H18" s="251">
        <v>0</v>
      </c>
      <c r="I18" s="267">
        <v>0</v>
      </c>
      <c r="J18" s="243">
        <v>0</v>
      </c>
      <c r="K18" s="261" t="s">
        <v>150</v>
      </c>
      <c r="L18" s="68">
        <v>0</v>
      </c>
      <c r="M18" s="68">
        <v>0</v>
      </c>
      <c r="N18" s="68">
        <v>0</v>
      </c>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row>
    <row r="19" spans="1:251" s="176" customFormat="1" ht="20.100000000000001" customHeight="1">
      <c r="A19" s="276"/>
      <c r="B19" s="241"/>
      <c r="C19" s="77" t="s">
        <v>155</v>
      </c>
      <c r="D19" s="88">
        <v>0</v>
      </c>
      <c r="E19" s="88">
        <v>0</v>
      </c>
      <c r="F19" s="243">
        <v>0</v>
      </c>
      <c r="G19" s="242" t="s">
        <v>114</v>
      </c>
      <c r="H19" s="266">
        <v>0</v>
      </c>
      <c r="I19" s="282">
        <v>0</v>
      </c>
      <c r="J19" s="245">
        <v>0</v>
      </c>
      <c r="K19" s="261" t="s">
        <v>125</v>
      </c>
      <c r="L19" s="68">
        <v>0</v>
      </c>
      <c r="M19" s="184">
        <v>0</v>
      </c>
      <c r="N19" s="68">
        <v>0</v>
      </c>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row>
    <row r="20" spans="1:251" s="176" customFormat="1" ht="20.100000000000001" customHeight="1">
      <c r="A20" s="276"/>
      <c r="B20" s="241"/>
      <c r="C20" s="77" t="s">
        <v>15</v>
      </c>
      <c r="D20" s="88"/>
      <c r="E20" s="88"/>
      <c r="F20" s="243">
        <v>0</v>
      </c>
      <c r="G20" s="242" t="s">
        <v>225</v>
      </c>
      <c r="H20" s="255">
        <v>0</v>
      </c>
      <c r="I20" s="243">
        <v>0</v>
      </c>
      <c r="J20" s="267">
        <v>0</v>
      </c>
      <c r="K20" s="283"/>
      <c r="L20" s="64"/>
      <c r="M20" s="163"/>
      <c r="N20" s="163"/>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row>
    <row r="21" spans="1:251" s="176" customFormat="1" ht="20.100000000000001" customHeight="1">
      <c r="A21" s="276"/>
      <c r="B21" s="241"/>
      <c r="C21" s="77" t="s">
        <v>33</v>
      </c>
      <c r="D21" s="243">
        <v>0</v>
      </c>
      <c r="E21" s="243">
        <v>0</v>
      </c>
      <c r="F21" s="243">
        <v>0</v>
      </c>
      <c r="G21" s="276"/>
      <c r="H21" s="251"/>
      <c r="I21" s="251"/>
      <c r="J21" s="251"/>
      <c r="K21" s="44"/>
      <c r="L21" s="163"/>
      <c r="M21" s="163"/>
      <c r="N21" s="163"/>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row>
    <row r="22" spans="1:251" s="176" customFormat="1" ht="20.100000000000001" customHeight="1">
      <c r="A22" s="276"/>
      <c r="B22" s="241"/>
      <c r="C22" s="242" t="s">
        <v>19</v>
      </c>
      <c r="D22" s="88">
        <v>0</v>
      </c>
      <c r="E22" s="88">
        <v>0</v>
      </c>
      <c r="F22" s="243">
        <v>0</v>
      </c>
      <c r="G22" s="276"/>
      <c r="H22" s="243"/>
      <c r="I22" s="243"/>
      <c r="J22" s="243"/>
      <c r="K22" s="44"/>
      <c r="L22" s="163"/>
      <c r="M22" s="163"/>
      <c r="N22" s="163"/>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row>
    <row r="23" spans="1:251" s="176" customFormat="1" ht="20.100000000000001" customHeight="1">
      <c r="A23" s="276"/>
      <c r="B23" s="241"/>
      <c r="C23" s="77" t="s">
        <v>331</v>
      </c>
      <c r="D23" s="243">
        <v>2140.6</v>
      </c>
      <c r="E23" s="243">
        <v>2140.6</v>
      </c>
      <c r="F23" s="243">
        <v>0</v>
      </c>
      <c r="G23" s="276"/>
      <c r="H23" s="243"/>
      <c r="I23" s="243"/>
      <c r="J23" s="243"/>
      <c r="K23" s="44"/>
      <c r="L23" s="163"/>
      <c r="M23" s="163"/>
      <c r="N23" s="163"/>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row>
    <row r="24" spans="1:251" s="176" customFormat="1" ht="20.100000000000001" customHeight="1">
      <c r="A24" s="276"/>
      <c r="B24" s="241"/>
      <c r="C24" s="242" t="s">
        <v>287</v>
      </c>
      <c r="D24" s="88">
        <v>425.05</v>
      </c>
      <c r="E24" s="88">
        <v>425.05</v>
      </c>
      <c r="F24" s="243">
        <v>0</v>
      </c>
      <c r="G24" s="276"/>
      <c r="H24" s="243"/>
      <c r="I24" s="243"/>
      <c r="J24" s="243"/>
      <c r="K24" s="44"/>
      <c r="L24" s="163"/>
      <c r="M24" s="163"/>
      <c r="N24" s="163"/>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row>
    <row r="25" spans="1:251" s="176" customFormat="1" ht="20.100000000000001" customHeight="1">
      <c r="A25" s="276"/>
      <c r="B25" s="241"/>
      <c r="C25" s="77" t="s">
        <v>380</v>
      </c>
      <c r="D25" s="88">
        <v>0</v>
      </c>
      <c r="E25" s="88">
        <v>0</v>
      </c>
      <c r="F25" s="243">
        <v>0</v>
      </c>
      <c r="G25" s="276"/>
      <c r="H25" s="243"/>
      <c r="I25" s="243"/>
      <c r="J25" s="243"/>
      <c r="K25" s="44"/>
      <c r="L25" s="163"/>
      <c r="M25" s="163"/>
      <c r="N25" s="163"/>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row>
    <row r="26" spans="1:251" s="176" customFormat="1" ht="20.25" customHeight="1">
      <c r="A26" s="276"/>
      <c r="B26" s="241"/>
      <c r="C26" s="77" t="s">
        <v>411</v>
      </c>
      <c r="D26" s="88">
        <v>104.8</v>
      </c>
      <c r="E26" s="88">
        <v>104.8</v>
      </c>
      <c r="F26" s="243">
        <v>0</v>
      </c>
      <c r="G26" s="276"/>
      <c r="H26" s="243"/>
      <c r="I26" s="243"/>
      <c r="J26" s="243"/>
      <c r="K26" s="44"/>
      <c r="L26" s="163"/>
      <c r="M26" s="163"/>
      <c r="N26" s="163"/>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row>
    <row r="27" spans="1:251" s="176" customFormat="1" ht="20.100000000000001" customHeight="1">
      <c r="A27" s="276"/>
      <c r="B27" s="257"/>
      <c r="C27" s="77" t="s">
        <v>121</v>
      </c>
      <c r="D27" s="88">
        <v>0</v>
      </c>
      <c r="E27" s="88">
        <v>0</v>
      </c>
      <c r="F27" s="243">
        <v>0</v>
      </c>
      <c r="G27" s="276"/>
      <c r="H27" s="245"/>
      <c r="I27" s="243"/>
      <c r="J27" s="243"/>
      <c r="K27" s="44"/>
      <c r="L27" s="45"/>
      <c r="M27" s="45"/>
      <c r="N27" s="45"/>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row>
    <row r="28" spans="1:251" s="176" customFormat="1" ht="20.100000000000001" customHeight="1">
      <c r="A28" s="242" t="s">
        <v>97</v>
      </c>
      <c r="B28" s="243">
        <f>B8</f>
        <v>19551.060000000001</v>
      </c>
      <c r="C28" s="284" t="s">
        <v>89</v>
      </c>
      <c r="D28" s="243">
        <f>SUM(D8:D27)</f>
        <v>19551.059999999998</v>
      </c>
      <c r="E28" s="243">
        <f>SUM(E8:E27)</f>
        <v>19551.059999999998</v>
      </c>
      <c r="F28" s="243">
        <v>0</v>
      </c>
      <c r="G28" s="241" t="s">
        <v>89</v>
      </c>
      <c r="H28" s="255">
        <f>H12+H8</f>
        <v>19551.059999999998</v>
      </c>
      <c r="I28" s="243">
        <f>I12+I8</f>
        <v>19551.059999999998</v>
      </c>
      <c r="J28" s="243">
        <v>0</v>
      </c>
      <c r="K28" s="285" t="s">
        <v>89</v>
      </c>
      <c r="L28" s="243">
        <v>19551.059999999998</v>
      </c>
      <c r="M28" s="70">
        <v>19551.059999999998</v>
      </c>
      <c r="N28" s="68">
        <v>0</v>
      </c>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row>
    <row r="29" spans="1:251" ht="20.100000000000001" customHeight="1">
      <c r="A29" t="s">
        <v>191</v>
      </c>
      <c r="B29" s="7"/>
      <c r="D29" s="318"/>
      <c r="E29" s="318"/>
      <c r="G29" s="8"/>
      <c r="K29" s="5"/>
      <c r="L29" s="5"/>
      <c r="M29" s="5"/>
      <c r="N29" s="5"/>
      <c r="O29" s="1"/>
      <c r="P29" s="1"/>
      <c r="Q29" s="1"/>
      <c r="R29" s="5"/>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row>
    <row r="30" spans="1:251" ht="20.100000000000001" customHeight="1">
      <c r="A30" s="1"/>
      <c r="B30" s="5"/>
      <c r="C30" s="1"/>
      <c r="D30" s="319"/>
      <c r="E30" s="319"/>
      <c r="F30" s="5"/>
      <c r="G30" s="5"/>
      <c r="H30" s="5"/>
      <c r="I30" s="1"/>
      <c r="J30" s="1"/>
      <c r="K30" s="5"/>
      <c r="L30" s="5"/>
      <c r="M30" s="5"/>
      <c r="N30" s="5"/>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row>
    <row r="31" spans="1:251" ht="20.100000000000001" customHeight="1">
      <c r="B31" s="8"/>
      <c r="G31" s="8"/>
      <c r="H31" s="8"/>
      <c r="I31" s="8"/>
      <c r="K31" s="8"/>
      <c r="L31" s="8"/>
      <c r="M31" s="8"/>
      <c r="N31" s="8"/>
    </row>
    <row r="32" spans="1:251" ht="20.100000000000001" customHeight="1">
      <c r="C32" s="8"/>
      <c r="G32" s="8"/>
      <c r="H32" s="8"/>
      <c r="I32" s="8"/>
      <c r="J32" s="8"/>
      <c r="K32" s="8"/>
      <c r="L32" s="8"/>
      <c r="M32" s="8"/>
      <c r="N32" s="8"/>
    </row>
    <row r="33" spans="3:14" ht="20.100000000000001" customHeight="1">
      <c r="C33" s="8"/>
      <c r="G33" s="8"/>
      <c r="H33" s="8"/>
      <c r="I33" s="8"/>
      <c r="K33" s="8"/>
      <c r="L33" s="8"/>
      <c r="M33" s="8"/>
      <c r="N33" s="8"/>
    </row>
    <row r="34" spans="3:14" ht="20.100000000000001" customHeight="1">
      <c r="H34" s="8"/>
      <c r="I34" s="8"/>
      <c r="J34" s="8"/>
      <c r="K34" s="8"/>
      <c r="L34" s="8"/>
    </row>
    <row r="35" spans="3:14" ht="20.100000000000001" customHeight="1">
      <c r="H35" s="8"/>
      <c r="K35" s="8"/>
    </row>
    <row r="36" spans="3:14" ht="20.100000000000001" customHeight="1">
      <c r="I36" s="8"/>
      <c r="J36" s="8"/>
      <c r="K36" s="8"/>
    </row>
    <row r="37" spans="3:14" ht="20.100000000000001" customHeight="1">
      <c r="J37" s="8"/>
    </row>
  </sheetData>
  <sheetProtection formatCells="0" formatColumns="0" formatRows="0"/>
  <mergeCells count="7">
    <mergeCell ref="K6:K7"/>
    <mergeCell ref="A3:F3"/>
    <mergeCell ref="C6:C7"/>
    <mergeCell ref="G6:G7"/>
    <mergeCell ref="A4:B4"/>
    <mergeCell ref="A5:A7"/>
    <mergeCell ref="B5:B7"/>
  </mergeCells>
  <phoneticPr fontId="0" type="noConversion"/>
  <printOptions horizontalCentered="1"/>
  <pageMargins left="0" right="0" top="0.39370078740157477" bottom="0.39370078740157477" header="0.11811024091375155" footer="0.11811024091375155"/>
  <pageSetup paperSize="9" scale="75" firstPageNumber="6" orientation="landscape" useFirstPageNumber="1" verticalDpi="0" r:id="rId1"/>
  <headerFooter alignWithMargins="0"/>
</worksheet>
</file>

<file path=xl/worksheets/sheet7.xml><?xml version="1.0" encoding="utf-8"?>
<worksheet xmlns="http://schemas.openxmlformats.org/spreadsheetml/2006/main" xmlns:r="http://schemas.openxmlformats.org/officeDocument/2006/relationships">
  <dimension ref="A1:Y82"/>
  <sheetViews>
    <sheetView showGridLines="0" showZeros="0" workbookViewId="0">
      <selection activeCell="J72" sqref="J72"/>
    </sheetView>
  </sheetViews>
  <sheetFormatPr defaultColWidth="9.1640625" defaultRowHeight="12.75" customHeight="1"/>
  <cols>
    <col min="1" max="1" width="14.83203125" customWidth="1"/>
    <col min="2" max="2" width="23.83203125" customWidth="1"/>
    <col min="3" max="3" width="14" customWidth="1"/>
    <col min="4" max="4" width="12.83203125" customWidth="1"/>
    <col min="5" max="5" width="13.1640625" customWidth="1"/>
    <col min="6" max="6" width="12.1640625" customWidth="1"/>
    <col min="7" max="7" width="12.5" customWidth="1"/>
    <col min="8" max="8" width="13.6640625" customWidth="1"/>
    <col min="9" max="9" width="14.83203125" customWidth="1"/>
    <col min="10" max="10" width="9.1640625" customWidth="1"/>
    <col min="11" max="11" width="9.33203125" customWidth="1"/>
    <col min="12" max="13" width="10.5" customWidth="1"/>
    <col min="14" max="14" width="10" customWidth="1"/>
    <col min="15" max="15" width="9.5" customWidth="1"/>
    <col min="16" max="16" width="9.6640625" customWidth="1"/>
    <col min="17" max="25" width="10.6640625" customWidth="1"/>
  </cols>
  <sheetData>
    <row r="1" spans="1:25" ht="20.100000000000001" customHeight="1">
      <c r="A1" s="59" t="s">
        <v>52</v>
      </c>
      <c r="B1" s="41"/>
      <c r="C1" s="42"/>
      <c r="D1" s="42"/>
      <c r="E1" s="42"/>
      <c r="F1" s="42"/>
      <c r="G1" s="42"/>
      <c r="H1" s="42"/>
      <c r="I1" s="42"/>
      <c r="J1" s="42"/>
      <c r="K1" s="42"/>
      <c r="L1" s="42"/>
      <c r="M1" s="42"/>
      <c r="N1" s="42"/>
      <c r="O1" s="42"/>
      <c r="P1" s="43"/>
      <c r="Q1" s="43"/>
      <c r="R1" s="43"/>
      <c r="S1" s="43"/>
      <c r="T1" s="46"/>
      <c r="U1" s="46"/>
      <c r="V1" s="46"/>
      <c r="W1" s="47"/>
      <c r="X1" s="47"/>
      <c r="Y1" s="47"/>
    </row>
    <row r="2" spans="1:25" ht="20.100000000000001" customHeight="1">
      <c r="A2" s="30" t="s">
        <v>278</v>
      </c>
      <c r="B2" s="30"/>
      <c r="C2" s="30"/>
      <c r="D2" s="30"/>
      <c r="E2" s="30"/>
      <c r="F2" s="30"/>
      <c r="G2" s="30"/>
      <c r="H2" s="30"/>
      <c r="I2" s="30"/>
      <c r="J2" s="30"/>
      <c r="K2" s="30"/>
      <c r="L2" s="30"/>
      <c r="M2" s="30"/>
      <c r="N2" s="30"/>
      <c r="O2" s="30"/>
      <c r="P2" s="43"/>
      <c r="Q2" s="43"/>
      <c r="R2" s="43"/>
      <c r="S2" s="43"/>
      <c r="T2" s="46"/>
      <c r="U2" s="46"/>
      <c r="V2" s="46"/>
      <c r="W2" s="47"/>
      <c r="X2" s="47"/>
      <c r="Y2" s="47"/>
    </row>
    <row r="3" spans="1:25" ht="20.100000000000001" customHeight="1">
      <c r="A3" s="421" t="s">
        <v>462</v>
      </c>
      <c r="B3" s="422"/>
      <c r="C3" s="422"/>
      <c r="D3" s="422"/>
      <c r="E3" s="422"/>
      <c r="F3" s="422"/>
      <c r="G3" s="422"/>
      <c r="H3" s="48"/>
      <c r="I3" s="48"/>
      <c r="J3" s="48"/>
      <c r="K3" s="48"/>
      <c r="L3" s="48"/>
      <c r="M3" s="48"/>
      <c r="N3" s="48"/>
      <c r="O3" s="49"/>
      <c r="P3" s="49" t="s">
        <v>246</v>
      </c>
      <c r="Q3" s="50"/>
      <c r="R3" s="50"/>
      <c r="S3" s="50"/>
      <c r="T3" s="50"/>
      <c r="U3" s="50"/>
      <c r="V3" s="50"/>
      <c r="W3" s="50"/>
      <c r="X3" s="50"/>
      <c r="Y3" s="50"/>
    </row>
    <row r="4" spans="1:25" ht="20.100000000000001" customHeight="1">
      <c r="A4" s="405" t="s">
        <v>228</v>
      </c>
      <c r="B4" s="405"/>
      <c r="C4" s="419" t="s">
        <v>325</v>
      </c>
      <c r="D4" s="418" t="s">
        <v>39</v>
      </c>
      <c r="E4" s="418"/>
      <c r="F4" s="418"/>
      <c r="G4" s="418"/>
      <c r="H4" s="55" t="s">
        <v>282</v>
      </c>
      <c r="I4" s="55"/>
      <c r="J4" s="55"/>
      <c r="K4" s="55"/>
      <c r="L4" s="55"/>
      <c r="M4" s="55"/>
      <c r="N4" s="55"/>
      <c r="O4" s="55"/>
      <c r="P4" s="155"/>
      <c r="Q4" s="50"/>
      <c r="R4" s="50"/>
      <c r="S4" s="50"/>
      <c r="T4" s="50"/>
      <c r="U4" s="50"/>
      <c r="V4" s="50"/>
      <c r="W4" s="50"/>
      <c r="X4" s="50"/>
      <c r="Y4" s="50"/>
    </row>
    <row r="5" spans="1:25" ht="38.25" customHeight="1">
      <c r="A5" s="21" t="s">
        <v>53</v>
      </c>
      <c r="B5" s="62" t="s">
        <v>309</v>
      </c>
      <c r="C5" s="430"/>
      <c r="D5" s="79" t="s">
        <v>257</v>
      </c>
      <c r="E5" s="79" t="s">
        <v>255</v>
      </c>
      <c r="F5" s="79" t="s">
        <v>62</v>
      </c>
      <c r="G5" s="79" t="s">
        <v>265</v>
      </c>
      <c r="H5" s="78" t="s">
        <v>257</v>
      </c>
      <c r="I5" s="78" t="s">
        <v>447</v>
      </c>
      <c r="J5" s="78" t="s">
        <v>354</v>
      </c>
      <c r="K5" s="78" t="s">
        <v>280</v>
      </c>
      <c r="L5" s="78" t="s">
        <v>394</v>
      </c>
      <c r="M5" s="78" t="s">
        <v>179</v>
      </c>
      <c r="N5" s="57" t="s">
        <v>12</v>
      </c>
      <c r="O5" s="21" t="s">
        <v>455</v>
      </c>
      <c r="P5" s="89" t="s">
        <v>343</v>
      </c>
      <c r="Q5" s="47"/>
      <c r="R5" s="47"/>
      <c r="S5" s="47"/>
      <c r="T5" s="47"/>
      <c r="U5" s="47"/>
      <c r="V5" s="47"/>
      <c r="W5" s="47"/>
      <c r="X5" s="47"/>
      <c r="Y5" s="47"/>
    </row>
    <row r="6" spans="1:25" s="176" customFormat="1" ht="23.1" customHeight="1">
      <c r="A6" s="179"/>
      <c r="B6" s="279" t="s">
        <v>104</v>
      </c>
      <c r="C6" s="297">
        <f>C7+C30+C35+C39+C45+C48+C58+C62+C65</f>
        <v>19551.059999999998</v>
      </c>
      <c r="D6" s="297">
        <f>D7+D30+D35+D39+D45+D48+D58+D62+D65</f>
        <v>6216.56</v>
      </c>
      <c r="E6" s="297">
        <f t="shared" ref="E6:G6" si="0">E7+E30+E35+E39+E45+E48+E58+E62+E65</f>
        <v>5463.0300000000007</v>
      </c>
      <c r="F6" s="297">
        <f t="shared" si="0"/>
        <v>744.17</v>
      </c>
      <c r="G6" s="297">
        <f t="shared" si="0"/>
        <v>9.36</v>
      </c>
      <c r="H6" s="297">
        <f>I6</f>
        <v>13334.5</v>
      </c>
      <c r="I6" s="297">
        <f t="shared" ref="I6" si="1">I7+I30+I35+I39+I45+I48+I58+I62+I65</f>
        <v>13334.5</v>
      </c>
      <c r="J6" s="173">
        <v>0</v>
      </c>
      <c r="K6" s="173">
        <v>0</v>
      </c>
      <c r="L6" s="173">
        <v>0</v>
      </c>
      <c r="M6" s="173">
        <v>0</v>
      </c>
      <c r="N6" s="173">
        <v>0</v>
      </c>
      <c r="O6" s="172">
        <v>0</v>
      </c>
      <c r="P6" s="177">
        <v>0</v>
      </c>
      <c r="R6" s="180"/>
      <c r="S6" s="180"/>
      <c r="T6" s="180"/>
      <c r="U6" s="180"/>
      <c r="V6" s="180"/>
      <c r="W6" s="180"/>
      <c r="X6" s="180"/>
      <c r="Y6" s="180"/>
    </row>
    <row r="7" spans="1:25" s="176" customFormat="1" ht="23.1" customHeight="1">
      <c r="A7" s="303" t="s">
        <v>1895</v>
      </c>
      <c r="B7" s="296" t="s">
        <v>1898</v>
      </c>
      <c r="C7" s="297">
        <f>D7+H7</f>
        <v>6014.3</v>
      </c>
      <c r="D7" s="297">
        <f>D8+D11+D15+D18+D21+D24+D27</f>
        <v>3975.87</v>
      </c>
      <c r="E7" s="297">
        <f t="shared" ref="E7:G7" si="2">E8+E11+E15+E18+E21+E24+E27</f>
        <v>3597.12</v>
      </c>
      <c r="F7" s="297">
        <f t="shared" si="2"/>
        <v>369.39</v>
      </c>
      <c r="G7" s="297">
        <f t="shared" si="2"/>
        <v>9.36</v>
      </c>
      <c r="H7" s="297">
        <f t="shared" ref="H7:H67" si="3">I7</f>
        <v>2038.43</v>
      </c>
      <c r="I7" s="297">
        <f t="shared" ref="I7" si="4">I8+I11+I15+I18+I21+I24+I27</f>
        <v>2038.43</v>
      </c>
      <c r="J7" s="173"/>
      <c r="K7" s="173"/>
      <c r="L7" s="173"/>
      <c r="M7" s="173"/>
      <c r="N7" s="173"/>
      <c r="O7" s="172"/>
      <c r="P7" s="177"/>
      <c r="Q7" s="310"/>
      <c r="R7" s="180"/>
      <c r="S7" s="180"/>
      <c r="T7" s="180"/>
      <c r="U7" s="180"/>
      <c r="V7" s="180"/>
      <c r="W7" s="180"/>
      <c r="X7" s="180"/>
      <c r="Y7" s="180"/>
    </row>
    <row r="8" spans="1:25" s="176" customFormat="1" ht="23.1" customHeight="1">
      <c r="A8" s="303" t="s">
        <v>1896</v>
      </c>
      <c r="B8" s="296" t="s">
        <v>483</v>
      </c>
      <c r="C8" s="297">
        <f t="shared" ref="C8:C67" si="5">D8+H8</f>
        <v>4077.71</v>
      </c>
      <c r="D8" s="297">
        <f>D9+D10</f>
        <v>3772.21</v>
      </c>
      <c r="E8" s="297">
        <f t="shared" ref="E8:G8" si="6">E9+E10</f>
        <v>3597.12</v>
      </c>
      <c r="F8" s="297">
        <f t="shared" si="6"/>
        <v>165.73</v>
      </c>
      <c r="G8" s="297">
        <f t="shared" si="6"/>
        <v>9.36</v>
      </c>
      <c r="H8" s="297">
        <f t="shared" si="3"/>
        <v>305.5</v>
      </c>
      <c r="I8" s="297">
        <f t="shared" ref="I8" si="7">I9+I10</f>
        <v>305.5</v>
      </c>
      <c r="J8" s="173"/>
      <c r="K8" s="173"/>
      <c r="L8" s="173"/>
      <c r="M8" s="173"/>
      <c r="N8" s="173"/>
      <c r="O8" s="172"/>
      <c r="P8" s="177"/>
      <c r="Q8" s="310"/>
      <c r="R8" s="180"/>
      <c r="S8" s="180"/>
      <c r="T8" s="180"/>
      <c r="U8" s="180"/>
      <c r="V8" s="180"/>
      <c r="W8" s="180"/>
      <c r="X8" s="180"/>
      <c r="Y8" s="180"/>
    </row>
    <row r="9" spans="1:25" s="176" customFormat="1" ht="23.1" customHeight="1">
      <c r="A9" s="294">
        <v>2010301</v>
      </c>
      <c r="B9" s="189" t="s">
        <v>467</v>
      </c>
      <c r="C9" s="298">
        <f t="shared" si="5"/>
        <v>3772.21</v>
      </c>
      <c r="D9" s="174">
        <f>E9+F9+G9</f>
        <v>3772.21</v>
      </c>
      <c r="E9" s="173">
        <v>3597.12</v>
      </c>
      <c r="F9" s="307">
        <f>157.73+8</f>
        <v>165.73</v>
      </c>
      <c r="G9" s="172">
        <v>9.36</v>
      </c>
      <c r="H9" s="297">
        <f t="shared" si="3"/>
        <v>0</v>
      </c>
      <c r="I9" s="173"/>
      <c r="J9" s="173"/>
      <c r="K9" s="173"/>
      <c r="L9" s="173"/>
      <c r="M9" s="173"/>
      <c r="N9" s="173"/>
      <c r="O9" s="172"/>
      <c r="P9" s="177"/>
      <c r="Q9" s="310"/>
      <c r="R9" s="180"/>
      <c r="S9" s="180"/>
      <c r="T9" s="180"/>
      <c r="U9" s="180"/>
      <c r="V9" s="180"/>
      <c r="W9" s="180"/>
      <c r="X9" s="180"/>
      <c r="Y9" s="180"/>
    </row>
    <row r="10" spans="1:25" s="176" customFormat="1" ht="23.1" customHeight="1">
      <c r="A10" s="294">
        <v>2010302</v>
      </c>
      <c r="B10" s="189" t="s">
        <v>468</v>
      </c>
      <c r="C10" s="298">
        <f t="shared" si="5"/>
        <v>305.5</v>
      </c>
      <c r="D10" s="174">
        <f t="shared" ref="D10:D28" si="8">E10+F10+G10</f>
        <v>0</v>
      </c>
      <c r="E10" s="173"/>
      <c r="F10" s="174"/>
      <c r="G10" s="172"/>
      <c r="H10" s="298">
        <f t="shared" si="3"/>
        <v>305.5</v>
      </c>
      <c r="I10" s="173">
        <f>272+22.3+11.2</f>
        <v>305.5</v>
      </c>
      <c r="J10" s="173"/>
      <c r="K10" s="173"/>
      <c r="L10" s="173"/>
      <c r="M10" s="173"/>
      <c r="N10" s="173"/>
      <c r="O10" s="172"/>
      <c r="P10" s="177"/>
      <c r="Q10" s="310"/>
      <c r="R10" s="180"/>
      <c r="S10" s="180"/>
      <c r="T10" s="180"/>
      <c r="U10" s="180"/>
      <c r="V10" s="180"/>
      <c r="W10" s="180"/>
      <c r="X10" s="180"/>
      <c r="Y10" s="180"/>
    </row>
    <row r="11" spans="1:25" s="176" customFormat="1" ht="23.1" customHeight="1">
      <c r="A11" s="295">
        <v>20106</v>
      </c>
      <c r="B11" s="296" t="str">
        <f>VLOOKUP(A11,Sheet1!A1:B1830,2,0)</f>
        <v>财政事务</v>
      </c>
      <c r="C11" s="297">
        <f t="shared" si="5"/>
        <v>702</v>
      </c>
      <c r="D11" s="297">
        <f t="shared" ref="D11:G11" si="9">D12+D13+D14</f>
        <v>32</v>
      </c>
      <c r="E11" s="297">
        <f t="shared" si="9"/>
        <v>0</v>
      </c>
      <c r="F11" s="297">
        <f t="shared" si="9"/>
        <v>32</v>
      </c>
      <c r="G11" s="297">
        <f t="shared" si="9"/>
        <v>0</v>
      </c>
      <c r="H11" s="297">
        <f t="shared" si="3"/>
        <v>670</v>
      </c>
      <c r="I11" s="297">
        <f t="shared" ref="I11" si="10">I12+I13+I14</f>
        <v>670</v>
      </c>
      <c r="J11" s="173"/>
      <c r="K11" s="173"/>
      <c r="L11" s="173"/>
      <c r="M11" s="173"/>
      <c r="N11" s="173"/>
      <c r="O11" s="172"/>
      <c r="P11" s="177"/>
      <c r="Q11" s="310"/>
      <c r="R11" s="180"/>
      <c r="S11" s="180"/>
      <c r="T11" s="180"/>
      <c r="U11" s="180"/>
      <c r="V11" s="180"/>
      <c r="W11" s="180"/>
      <c r="X11" s="180"/>
      <c r="Y11" s="180"/>
    </row>
    <row r="12" spans="1:25" s="176" customFormat="1" ht="23.1" customHeight="1">
      <c r="A12" s="294">
        <v>2010601</v>
      </c>
      <c r="B12" s="189" t="str">
        <f>VLOOKUP(A12,Sheet1!A2:B1831,2,0)</f>
        <v>行政运行</v>
      </c>
      <c r="C12" s="298">
        <f t="shared" si="5"/>
        <v>32</v>
      </c>
      <c r="D12" s="174">
        <f t="shared" si="8"/>
        <v>32</v>
      </c>
      <c r="E12" s="173"/>
      <c r="F12" s="174">
        <v>32</v>
      </c>
      <c r="G12" s="172"/>
      <c r="H12" s="297">
        <f t="shared" si="3"/>
        <v>0</v>
      </c>
      <c r="I12" s="173"/>
      <c r="J12" s="173"/>
      <c r="K12" s="173"/>
      <c r="L12" s="173"/>
      <c r="M12" s="173"/>
      <c r="N12" s="173"/>
      <c r="O12" s="172"/>
      <c r="P12" s="177"/>
      <c r="Q12" s="310"/>
      <c r="R12" s="180"/>
      <c r="S12" s="180"/>
      <c r="T12" s="180"/>
      <c r="U12" s="180"/>
      <c r="V12" s="180"/>
      <c r="W12" s="180"/>
      <c r="X12" s="180"/>
      <c r="Y12" s="180"/>
    </row>
    <row r="13" spans="1:25" s="176" customFormat="1" ht="23.1" customHeight="1">
      <c r="A13" s="294">
        <v>2010608</v>
      </c>
      <c r="B13" s="189" t="str">
        <f>VLOOKUP(A13,Sheet1!A3:B1832,2,0)</f>
        <v>财政委托业务支出</v>
      </c>
      <c r="C13" s="298">
        <f t="shared" si="5"/>
        <v>300</v>
      </c>
      <c r="D13" s="174">
        <f t="shared" si="8"/>
        <v>0</v>
      </c>
      <c r="E13" s="173"/>
      <c r="F13" s="174"/>
      <c r="G13" s="172"/>
      <c r="H13" s="298">
        <f t="shared" si="3"/>
        <v>300</v>
      </c>
      <c r="I13" s="173">
        <v>300</v>
      </c>
      <c r="J13" s="173"/>
      <c r="K13" s="173"/>
      <c r="L13" s="173"/>
      <c r="M13" s="173"/>
      <c r="N13" s="173"/>
      <c r="O13" s="172"/>
      <c r="P13" s="177"/>
      <c r="Q13" s="310"/>
      <c r="R13" s="180"/>
      <c r="S13" s="180"/>
      <c r="T13" s="180"/>
      <c r="U13" s="180"/>
      <c r="V13" s="180"/>
      <c r="W13" s="180"/>
      <c r="X13" s="180"/>
      <c r="Y13" s="180"/>
    </row>
    <row r="14" spans="1:25" s="176" customFormat="1" ht="23.1" customHeight="1">
      <c r="A14" s="294">
        <v>2010699</v>
      </c>
      <c r="B14" s="189" t="str">
        <f>VLOOKUP(A14,Sheet1!A4:B1833,2,0)</f>
        <v>其他财政事务支出</v>
      </c>
      <c r="C14" s="298">
        <f t="shared" si="5"/>
        <v>370</v>
      </c>
      <c r="D14" s="174">
        <f t="shared" si="8"/>
        <v>0</v>
      </c>
      <c r="E14" s="173"/>
      <c r="F14" s="174"/>
      <c r="G14" s="172"/>
      <c r="H14" s="298">
        <f t="shared" si="3"/>
        <v>370</v>
      </c>
      <c r="I14" s="173">
        <v>370</v>
      </c>
      <c r="J14" s="173"/>
      <c r="K14" s="173"/>
      <c r="L14" s="173"/>
      <c r="M14" s="173"/>
      <c r="N14" s="173"/>
      <c r="O14" s="172"/>
      <c r="P14" s="177"/>
      <c r="Q14" s="310"/>
      <c r="R14" s="180"/>
      <c r="S14" s="180"/>
      <c r="T14" s="180"/>
      <c r="U14" s="180"/>
      <c r="V14" s="180"/>
      <c r="W14" s="180"/>
      <c r="X14" s="180"/>
      <c r="Y14" s="180"/>
    </row>
    <row r="15" spans="1:25" s="176" customFormat="1" ht="23.1" customHeight="1">
      <c r="A15" s="295">
        <v>20111</v>
      </c>
      <c r="B15" s="296" t="str">
        <f>VLOOKUP(A15,Sheet1!A5:B1834,2,0)</f>
        <v>纪检监察事务</v>
      </c>
      <c r="C15" s="297">
        <f t="shared" si="5"/>
        <v>34</v>
      </c>
      <c r="D15" s="297">
        <f t="shared" ref="D15:G15" si="11">D16+D17</f>
        <v>10</v>
      </c>
      <c r="E15" s="297">
        <f t="shared" si="11"/>
        <v>0</v>
      </c>
      <c r="F15" s="297">
        <f t="shared" si="11"/>
        <v>10</v>
      </c>
      <c r="G15" s="297">
        <f t="shared" si="11"/>
        <v>0</v>
      </c>
      <c r="H15" s="297">
        <f t="shared" si="3"/>
        <v>24</v>
      </c>
      <c r="I15" s="297">
        <f t="shared" ref="I15" si="12">I16+I17</f>
        <v>24</v>
      </c>
      <c r="J15" s="173"/>
      <c r="K15" s="173"/>
      <c r="L15" s="173"/>
      <c r="M15" s="173"/>
      <c r="N15" s="173"/>
      <c r="O15" s="172"/>
      <c r="P15" s="177"/>
      <c r="Q15" s="310"/>
      <c r="R15" s="180"/>
      <c r="S15" s="180"/>
      <c r="T15" s="180"/>
      <c r="U15" s="180"/>
      <c r="V15" s="180"/>
      <c r="W15" s="180"/>
      <c r="X15" s="180"/>
      <c r="Y15" s="180"/>
    </row>
    <row r="16" spans="1:25" s="176" customFormat="1" ht="23.1" customHeight="1">
      <c r="A16" s="294">
        <v>2011101</v>
      </c>
      <c r="B16" s="189" t="str">
        <f>VLOOKUP(A16,Sheet1!A6:B1835,2,0)</f>
        <v>行政运行</v>
      </c>
      <c r="C16" s="298">
        <f t="shared" si="5"/>
        <v>10</v>
      </c>
      <c r="D16" s="174">
        <f t="shared" si="8"/>
        <v>10</v>
      </c>
      <c r="E16" s="173"/>
      <c r="F16" s="174">
        <v>10</v>
      </c>
      <c r="G16" s="172"/>
      <c r="H16" s="297">
        <f t="shared" si="3"/>
        <v>0</v>
      </c>
      <c r="I16" s="173"/>
      <c r="J16" s="173"/>
      <c r="K16" s="173"/>
      <c r="L16" s="173"/>
      <c r="M16" s="173"/>
      <c r="N16" s="173"/>
      <c r="O16" s="172"/>
      <c r="P16" s="177"/>
      <c r="Q16" s="310"/>
      <c r="R16" s="180"/>
      <c r="S16" s="180"/>
      <c r="T16" s="180"/>
      <c r="U16" s="180"/>
      <c r="V16" s="180"/>
      <c r="W16" s="180"/>
      <c r="X16" s="180"/>
      <c r="Y16" s="180"/>
    </row>
    <row r="17" spans="1:25" s="176" customFormat="1" ht="23.1" customHeight="1">
      <c r="A17" s="294">
        <v>2011102</v>
      </c>
      <c r="B17" s="189" t="str">
        <f>VLOOKUP(A17,Sheet1!A7:B1836,2,0)</f>
        <v>一般行政管理事务</v>
      </c>
      <c r="C17" s="298">
        <f t="shared" si="5"/>
        <v>24</v>
      </c>
      <c r="D17" s="174">
        <f t="shared" si="8"/>
        <v>0</v>
      </c>
      <c r="E17" s="173"/>
      <c r="F17" s="174"/>
      <c r="G17" s="172"/>
      <c r="H17" s="298">
        <f t="shared" si="3"/>
        <v>24</v>
      </c>
      <c r="I17" s="173">
        <v>24</v>
      </c>
      <c r="J17" s="173"/>
      <c r="K17" s="173"/>
      <c r="L17" s="173"/>
      <c r="M17" s="173"/>
      <c r="N17" s="173"/>
      <c r="O17" s="172"/>
      <c r="P17" s="177"/>
      <c r="Q17" s="310"/>
      <c r="R17" s="180"/>
      <c r="S17" s="180"/>
      <c r="T17" s="180"/>
      <c r="U17" s="180"/>
      <c r="V17" s="180"/>
      <c r="W17" s="180"/>
      <c r="X17" s="180"/>
      <c r="Y17" s="180"/>
    </row>
    <row r="18" spans="1:25" s="176" customFormat="1" ht="23.1" customHeight="1">
      <c r="A18" s="295">
        <v>20113</v>
      </c>
      <c r="B18" s="296" t="str">
        <f>VLOOKUP(A18,Sheet1!A8:B1837,2,0)</f>
        <v>商贸事务</v>
      </c>
      <c r="C18" s="297">
        <f t="shared" si="5"/>
        <v>486</v>
      </c>
      <c r="D18" s="297">
        <f t="shared" ref="D18:G18" si="13">D19+D20</f>
        <v>36</v>
      </c>
      <c r="E18" s="297">
        <f t="shared" si="13"/>
        <v>0</v>
      </c>
      <c r="F18" s="297">
        <f t="shared" si="13"/>
        <v>36</v>
      </c>
      <c r="G18" s="297">
        <f t="shared" si="13"/>
        <v>0</v>
      </c>
      <c r="H18" s="297">
        <f t="shared" si="3"/>
        <v>450</v>
      </c>
      <c r="I18" s="297">
        <f t="shared" ref="I18" si="14">I19+I20</f>
        <v>450</v>
      </c>
      <c r="J18" s="173"/>
      <c r="K18" s="173"/>
      <c r="L18" s="173"/>
      <c r="M18" s="173"/>
      <c r="N18" s="173"/>
      <c r="O18" s="172"/>
      <c r="P18" s="177"/>
      <c r="Q18" s="310"/>
      <c r="R18" s="180"/>
      <c r="S18" s="180"/>
      <c r="T18" s="180"/>
      <c r="U18" s="180"/>
      <c r="V18" s="180"/>
      <c r="W18" s="180"/>
      <c r="X18" s="180"/>
      <c r="Y18" s="180"/>
    </row>
    <row r="19" spans="1:25" s="176" customFormat="1" ht="23.1" customHeight="1">
      <c r="A19" s="294">
        <v>2011301</v>
      </c>
      <c r="B19" s="189" t="str">
        <f>VLOOKUP(A19,Sheet1!A9:B1838,2,0)</f>
        <v>行政运行</v>
      </c>
      <c r="C19" s="298">
        <f t="shared" si="5"/>
        <v>36</v>
      </c>
      <c r="D19" s="174">
        <f t="shared" si="8"/>
        <v>36</v>
      </c>
      <c r="E19" s="173"/>
      <c r="F19" s="174">
        <v>36</v>
      </c>
      <c r="G19" s="172"/>
      <c r="H19" s="297">
        <f t="shared" si="3"/>
        <v>0</v>
      </c>
      <c r="I19" s="173"/>
      <c r="J19" s="173"/>
      <c r="K19" s="173"/>
      <c r="L19" s="173"/>
      <c r="M19" s="173"/>
      <c r="N19" s="173"/>
      <c r="O19" s="172"/>
      <c r="P19" s="177"/>
      <c r="Q19" s="310"/>
      <c r="R19" s="180"/>
      <c r="S19" s="180"/>
      <c r="T19" s="180"/>
      <c r="U19" s="180"/>
      <c r="V19" s="180"/>
      <c r="W19" s="180"/>
      <c r="X19" s="180"/>
      <c r="Y19" s="180"/>
    </row>
    <row r="20" spans="1:25" s="176" customFormat="1" ht="23.1" customHeight="1">
      <c r="A20" s="294">
        <v>2011308</v>
      </c>
      <c r="B20" s="189" t="str">
        <f>VLOOKUP(A20,Sheet1!A10:B1839,2,0)</f>
        <v>招商引资</v>
      </c>
      <c r="C20" s="298">
        <f t="shared" si="5"/>
        <v>450</v>
      </c>
      <c r="D20" s="174">
        <f t="shared" si="8"/>
        <v>0</v>
      </c>
      <c r="E20" s="173"/>
      <c r="F20" s="174"/>
      <c r="G20" s="172"/>
      <c r="H20" s="298">
        <f t="shared" si="3"/>
        <v>450</v>
      </c>
      <c r="I20" s="173">
        <v>450</v>
      </c>
      <c r="J20" s="173"/>
      <c r="K20" s="173"/>
      <c r="L20" s="173"/>
      <c r="M20" s="173"/>
      <c r="N20" s="173"/>
      <c r="O20" s="172"/>
      <c r="P20" s="177"/>
      <c r="Q20" s="310"/>
      <c r="R20" s="180"/>
      <c r="S20" s="180"/>
      <c r="T20" s="180"/>
      <c r="U20" s="180"/>
      <c r="V20" s="180"/>
      <c r="W20" s="180"/>
      <c r="X20" s="180"/>
      <c r="Y20" s="180"/>
    </row>
    <row r="21" spans="1:25" s="176" customFormat="1" ht="23.1" customHeight="1">
      <c r="A21" s="295">
        <v>20129</v>
      </c>
      <c r="B21" s="296" t="str">
        <f>VLOOKUP(A21,Sheet1!A11:B1840,2,0)</f>
        <v>群众团体事务</v>
      </c>
      <c r="C21" s="297">
        <f t="shared" si="5"/>
        <v>57.73</v>
      </c>
      <c r="D21" s="297">
        <f t="shared" ref="D21:G21" si="15">D22+D23</f>
        <v>57.73</v>
      </c>
      <c r="E21" s="297">
        <f t="shared" si="15"/>
        <v>0</v>
      </c>
      <c r="F21" s="297">
        <f t="shared" si="15"/>
        <v>57.73</v>
      </c>
      <c r="G21" s="297">
        <f t="shared" si="15"/>
        <v>0</v>
      </c>
      <c r="H21" s="297">
        <f t="shared" si="3"/>
        <v>0</v>
      </c>
      <c r="I21" s="297">
        <f t="shared" ref="I21" si="16">I22+I23</f>
        <v>0</v>
      </c>
      <c r="J21" s="173"/>
      <c r="K21" s="173"/>
      <c r="L21" s="173"/>
      <c r="M21" s="173"/>
      <c r="N21" s="173"/>
      <c r="O21" s="172"/>
      <c r="P21" s="177"/>
      <c r="Q21" s="310"/>
      <c r="R21" s="180"/>
      <c r="S21" s="180"/>
      <c r="T21" s="180"/>
      <c r="U21" s="180"/>
      <c r="V21" s="180"/>
      <c r="W21" s="180"/>
      <c r="X21" s="180"/>
      <c r="Y21" s="180"/>
    </row>
    <row r="22" spans="1:25" s="176" customFormat="1" ht="23.1" customHeight="1">
      <c r="A22" s="294">
        <v>2012906</v>
      </c>
      <c r="B22" s="189" t="str">
        <f>VLOOKUP(A22,Sheet1!A12:B1841,2,0)</f>
        <v>工会事务</v>
      </c>
      <c r="C22" s="298">
        <f t="shared" si="5"/>
        <v>51.73</v>
      </c>
      <c r="D22" s="174">
        <f t="shared" si="8"/>
        <v>51.73</v>
      </c>
      <c r="E22" s="173"/>
      <c r="F22" s="174">
        <v>51.73</v>
      </c>
      <c r="G22" s="172"/>
      <c r="H22" s="297">
        <f t="shared" si="3"/>
        <v>0</v>
      </c>
      <c r="I22" s="173"/>
      <c r="J22" s="173"/>
      <c r="K22" s="173"/>
      <c r="L22" s="173"/>
      <c r="M22" s="173"/>
      <c r="N22" s="173"/>
      <c r="O22" s="172"/>
      <c r="P22" s="177"/>
      <c r="Q22" s="310"/>
      <c r="R22" s="180"/>
      <c r="S22" s="180"/>
      <c r="T22" s="180"/>
      <c r="U22" s="180"/>
      <c r="V22" s="180"/>
      <c r="W22" s="180"/>
      <c r="X22" s="180"/>
      <c r="Y22" s="180"/>
    </row>
    <row r="23" spans="1:25" s="176" customFormat="1" ht="23.1" customHeight="1">
      <c r="A23" s="294">
        <v>2012950</v>
      </c>
      <c r="B23" s="189" t="str">
        <f>VLOOKUP(A23,Sheet1!A13:B1842,2,0)</f>
        <v>事业运行</v>
      </c>
      <c r="C23" s="298">
        <f t="shared" si="5"/>
        <v>6</v>
      </c>
      <c r="D23" s="174">
        <f t="shared" si="8"/>
        <v>6</v>
      </c>
      <c r="E23" s="173"/>
      <c r="F23" s="174">
        <v>6</v>
      </c>
      <c r="G23" s="172"/>
      <c r="H23" s="297">
        <f t="shared" si="3"/>
        <v>0</v>
      </c>
      <c r="I23" s="173"/>
      <c r="J23" s="173"/>
      <c r="K23" s="173"/>
      <c r="L23" s="173"/>
      <c r="M23" s="173"/>
      <c r="N23" s="173"/>
      <c r="O23" s="172"/>
      <c r="P23" s="177"/>
      <c r="Q23" s="310"/>
      <c r="R23" s="180"/>
      <c r="S23" s="180"/>
      <c r="T23" s="180"/>
      <c r="U23" s="180"/>
      <c r="V23" s="180"/>
      <c r="W23" s="180"/>
      <c r="X23" s="180"/>
      <c r="Y23" s="180"/>
    </row>
    <row r="24" spans="1:25" s="176" customFormat="1" ht="23.1" customHeight="1">
      <c r="A24" s="295">
        <v>20132</v>
      </c>
      <c r="B24" s="296" t="str">
        <f>VLOOKUP(A24,Sheet1!A14:B1843,2,0)</f>
        <v>组织事务</v>
      </c>
      <c r="C24" s="297">
        <f t="shared" si="5"/>
        <v>318.86</v>
      </c>
      <c r="D24" s="297">
        <f t="shared" ref="D24:G24" si="17">D25+D26</f>
        <v>59.93</v>
      </c>
      <c r="E24" s="297">
        <f t="shared" si="17"/>
        <v>0</v>
      </c>
      <c r="F24" s="297">
        <f t="shared" si="17"/>
        <v>59.93</v>
      </c>
      <c r="G24" s="297">
        <f t="shared" si="17"/>
        <v>0</v>
      </c>
      <c r="H24" s="297">
        <f t="shared" si="3"/>
        <v>258.93</v>
      </c>
      <c r="I24" s="297">
        <f t="shared" ref="I24" si="18">I25+I26</f>
        <v>258.93</v>
      </c>
      <c r="J24" s="173"/>
      <c r="K24" s="173"/>
      <c r="L24" s="173"/>
      <c r="M24" s="173"/>
      <c r="N24" s="173"/>
      <c r="O24" s="172"/>
      <c r="P24" s="177"/>
      <c r="Q24" s="310"/>
      <c r="R24" s="180"/>
      <c r="S24" s="180"/>
      <c r="T24" s="180"/>
      <c r="U24" s="180"/>
      <c r="V24" s="180"/>
      <c r="W24" s="180"/>
      <c r="X24" s="180"/>
      <c r="Y24" s="180"/>
    </row>
    <row r="25" spans="1:25" s="176" customFormat="1" ht="23.1" customHeight="1">
      <c r="A25" s="294">
        <v>2013201</v>
      </c>
      <c r="B25" s="189" t="str">
        <f>VLOOKUP(A25,Sheet1!A15:B1844,2,0)</f>
        <v>行政运行</v>
      </c>
      <c r="C25" s="298">
        <f t="shared" si="5"/>
        <v>8</v>
      </c>
      <c r="D25" s="174">
        <f t="shared" si="8"/>
        <v>8</v>
      </c>
      <c r="E25" s="173"/>
      <c r="F25" s="174">
        <v>8</v>
      </c>
      <c r="G25" s="172"/>
      <c r="H25" s="297">
        <f t="shared" si="3"/>
        <v>0</v>
      </c>
      <c r="I25" s="173"/>
      <c r="J25" s="173"/>
      <c r="K25" s="173"/>
      <c r="L25" s="173"/>
      <c r="M25" s="173"/>
      <c r="N25" s="173"/>
      <c r="O25" s="172"/>
      <c r="P25" s="177"/>
      <c r="Q25" s="310"/>
      <c r="R25" s="180"/>
      <c r="S25" s="180"/>
      <c r="T25" s="180"/>
      <c r="U25" s="180"/>
      <c r="V25" s="180"/>
      <c r="W25" s="180"/>
      <c r="X25" s="180"/>
      <c r="Y25" s="180"/>
    </row>
    <row r="26" spans="1:25" s="176" customFormat="1" ht="23.1" customHeight="1">
      <c r="A26" s="294">
        <v>2013299</v>
      </c>
      <c r="B26" s="189" t="str">
        <f>VLOOKUP(A26,Sheet1!A16:B1845,2,0)</f>
        <v>其他组织事务支出</v>
      </c>
      <c r="C26" s="298">
        <f t="shared" si="5"/>
        <v>310.86</v>
      </c>
      <c r="D26" s="174">
        <f t="shared" si="8"/>
        <v>51.93</v>
      </c>
      <c r="E26" s="173"/>
      <c r="F26" s="174">
        <v>51.93</v>
      </c>
      <c r="G26" s="172"/>
      <c r="H26" s="298">
        <f t="shared" si="3"/>
        <v>258.93</v>
      </c>
      <c r="I26" s="173">
        <f>79.62+179.31</f>
        <v>258.93</v>
      </c>
      <c r="J26" s="173"/>
      <c r="K26" s="173"/>
      <c r="L26" s="173"/>
      <c r="M26" s="173"/>
      <c r="N26" s="173"/>
      <c r="O26" s="172"/>
      <c r="P26" s="177"/>
      <c r="Q26" s="310"/>
      <c r="R26" s="180"/>
      <c r="S26" s="180"/>
      <c r="T26" s="180"/>
      <c r="U26" s="180"/>
      <c r="V26" s="180"/>
      <c r="W26" s="180"/>
      <c r="X26" s="180"/>
      <c r="Y26" s="180"/>
    </row>
    <row r="27" spans="1:25" s="176" customFormat="1" ht="23.1" customHeight="1">
      <c r="A27" s="295">
        <v>20133</v>
      </c>
      <c r="B27" s="296" t="str">
        <f>VLOOKUP(A27,Sheet1!A17:B1846,2,0)</f>
        <v>宣传事务</v>
      </c>
      <c r="C27" s="297">
        <f t="shared" si="5"/>
        <v>338</v>
      </c>
      <c r="D27" s="297">
        <f t="shared" ref="D27:G27" si="19">D28+D29</f>
        <v>8</v>
      </c>
      <c r="E27" s="297">
        <f t="shared" si="19"/>
        <v>0</v>
      </c>
      <c r="F27" s="297">
        <f t="shared" si="19"/>
        <v>8</v>
      </c>
      <c r="G27" s="297">
        <f t="shared" si="19"/>
        <v>0</v>
      </c>
      <c r="H27" s="297">
        <f t="shared" si="3"/>
        <v>330</v>
      </c>
      <c r="I27" s="297">
        <f t="shared" ref="I27" si="20">I28+I29</f>
        <v>330</v>
      </c>
      <c r="J27" s="173"/>
      <c r="K27" s="173"/>
      <c r="L27" s="173"/>
      <c r="M27" s="173"/>
      <c r="N27" s="173"/>
      <c r="O27" s="172"/>
      <c r="P27" s="177"/>
      <c r="Q27" s="310"/>
      <c r="R27" s="180"/>
      <c r="S27" s="180"/>
      <c r="T27" s="180"/>
      <c r="U27" s="180"/>
      <c r="V27" s="180"/>
      <c r="W27" s="180"/>
      <c r="X27" s="180"/>
      <c r="Y27" s="180"/>
    </row>
    <row r="28" spans="1:25" ht="23.1" customHeight="1">
      <c r="A28" s="294">
        <v>2013350</v>
      </c>
      <c r="B28" s="189" t="str">
        <f>VLOOKUP(A28,Sheet1!A18:B1847,2,0)</f>
        <v>事业运行</v>
      </c>
      <c r="C28" s="298">
        <f t="shared" si="5"/>
        <v>8</v>
      </c>
      <c r="D28" s="174">
        <f t="shared" si="8"/>
        <v>8</v>
      </c>
      <c r="E28" s="173"/>
      <c r="F28" s="174">
        <v>8</v>
      </c>
      <c r="G28" s="172"/>
      <c r="H28" s="297">
        <f t="shared" si="3"/>
        <v>0</v>
      </c>
      <c r="I28" s="173"/>
      <c r="J28" s="173"/>
      <c r="K28" s="173"/>
      <c r="L28" s="173"/>
      <c r="M28" s="173"/>
      <c r="N28" s="173"/>
      <c r="O28" s="172"/>
      <c r="P28" s="177"/>
      <c r="Q28" s="310"/>
      <c r="R28" s="51"/>
      <c r="S28" s="47"/>
      <c r="T28" s="47"/>
      <c r="U28" s="47"/>
      <c r="V28" s="47"/>
      <c r="W28" s="47"/>
      <c r="X28" s="47"/>
      <c r="Y28" s="47"/>
    </row>
    <row r="29" spans="1:25" ht="23.1" customHeight="1">
      <c r="A29" s="294">
        <v>2013399</v>
      </c>
      <c r="B29" s="189" t="str">
        <f>VLOOKUP(A29,Sheet1!A19:B1848,2,0)</f>
        <v>其他宣传事务支出</v>
      </c>
      <c r="C29" s="298">
        <f t="shared" si="5"/>
        <v>330</v>
      </c>
      <c r="D29" s="174"/>
      <c r="E29" s="173"/>
      <c r="F29" s="174"/>
      <c r="G29" s="172"/>
      <c r="H29" s="298">
        <f t="shared" si="3"/>
        <v>330</v>
      </c>
      <c r="I29" s="173">
        <v>330</v>
      </c>
      <c r="J29" s="173"/>
      <c r="K29" s="173"/>
      <c r="L29" s="173"/>
      <c r="M29" s="173"/>
      <c r="N29" s="173"/>
      <c r="O29" s="172"/>
      <c r="P29" s="177"/>
      <c r="Q29" s="310"/>
      <c r="R29" s="47"/>
      <c r="S29" s="47"/>
      <c r="T29" s="47"/>
      <c r="U29" s="47"/>
      <c r="V29" s="47"/>
      <c r="W29" s="47"/>
      <c r="X29" s="47"/>
      <c r="Y29" s="47"/>
    </row>
    <row r="30" spans="1:25" ht="23.1" customHeight="1">
      <c r="A30" s="295">
        <v>204</v>
      </c>
      <c r="B30" s="296" t="str">
        <f>VLOOKUP(A30,Sheet1!A20:B1849,2,0)</f>
        <v>公共安全支出</v>
      </c>
      <c r="C30" s="297">
        <f t="shared" si="5"/>
        <v>1758.66</v>
      </c>
      <c r="D30" s="297">
        <f t="shared" ref="D30:G30" si="21">D31</f>
        <v>1158.6600000000001</v>
      </c>
      <c r="E30" s="297">
        <f t="shared" si="21"/>
        <v>952.88</v>
      </c>
      <c r="F30" s="297">
        <f t="shared" si="21"/>
        <v>205.78</v>
      </c>
      <c r="G30" s="297">
        <f t="shared" si="21"/>
        <v>0</v>
      </c>
      <c r="H30" s="297">
        <f t="shared" si="3"/>
        <v>600</v>
      </c>
      <c r="I30" s="297">
        <f t="shared" ref="I30" si="22">I31</f>
        <v>600</v>
      </c>
      <c r="J30" s="173"/>
      <c r="K30" s="173"/>
      <c r="L30" s="173"/>
      <c r="M30" s="173"/>
      <c r="N30" s="173"/>
      <c r="O30" s="172"/>
      <c r="P30" s="177"/>
      <c r="Q30" s="310"/>
      <c r="R30" s="51"/>
      <c r="S30" s="47"/>
      <c r="T30" s="47"/>
      <c r="U30" s="47"/>
      <c r="V30" s="47"/>
      <c r="W30" s="47"/>
      <c r="X30" s="47"/>
      <c r="Y30" s="47"/>
    </row>
    <row r="31" spans="1:25" ht="23.1" customHeight="1">
      <c r="A31" s="295">
        <v>20402</v>
      </c>
      <c r="B31" s="296" t="str">
        <f>VLOOKUP(A31,Sheet1!A21:B1850,2,0)</f>
        <v>公安</v>
      </c>
      <c r="C31" s="297">
        <f t="shared" si="5"/>
        <v>1758.66</v>
      </c>
      <c r="D31" s="297">
        <f t="shared" ref="D31:G31" si="23">D32+D33+D34</f>
        <v>1158.6600000000001</v>
      </c>
      <c r="E31" s="297">
        <f t="shared" si="23"/>
        <v>952.88</v>
      </c>
      <c r="F31" s="297">
        <f t="shared" si="23"/>
        <v>205.78</v>
      </c>
      <c r="G31" s="297">
        <f t="shared" si="23"/>
        <v>0</v>
      </c>
      <c r="H31" s="297">
        <f t="shared" si="3"/>
        <v>600</v>
      </c>
      <c r="I31" s="297">
        <f t="shared" ref="I31" si="24">I32+I33+I34</f>
        <v>600</v>
      </c>
      <c r="J31" s="173"/>
      <c r="K31" s="173"/>
      <c r="L31" s="173"/>
      <c r="M31" s="173"/>
      <c r="N31" s="173"/>
      <c r="O31" s="172"/>
      <c r="P31" s="177"/>
      <c r="Q31" s="310"/>
      <c r="R31" s="47"/>
      <c r="S31" s="47"/>
      <c r="T31" s="47"/>
      <c r="U31" s="47"/>
      <c r="V31" s="47"/>
      <c r="W31" s="47"/>
      <c r="X31" s="47"/>
      <c r="Y31" s="47"/>
    </row>
    <row r="32" spans="1:25" ht="23.1" customHeight="1">
      <c r="A32" s="294">
        <v>2040201</v>
      </c>
      <c r="B32" s="189" t="str">
        <f>VLOOKUP(A32,Sheet1!A22:B1851,2,0)</f>
        <v>行政运行</v>
      </c>
      <c r="C32" s="298">
        <f t="shared" si="5"/>
        <v>1158.6600000000001</v>
      </c>
      <c r="D32" s="174">
        <f>E32+F32+G32</f>
        <v>1158.6600000000001</v>
      </c>
      <c r="E32" s="173">
        <v>952.88</v>
      </c>
      <c r="F32" s="174">
        <v>205.78</v>
      </c>
      <c r="G32" s="172"/>
      <c r="H32" s="297">
        <f t="shared" si="3"/>
        <v>0</v>
      </c>
      <c r="I32" s="173"/>
      <c r="J32" s="173"/>
      <c r="K32" s="173"/>
      <c r="L32" s="173"/>
      <c r="M32" s="173"/>
      <c r="N32" s="173"/>
      <c r="O32" s="172"/>
      <c r="P32" s="177"/>
      <c r="Q32" s="310"/>
      <c r="R32" s="47"/>
      <c r="S32" s="47"/>
      <c r="T32" s="47"/>
      <c r="U32" s="47"/>
      <c r="V32" s="47"/>
      <c r="W32" s="47"/>
      <c r="X32" s="47"/>
      <c r="Y32" s="47"/>
    </row>
    <row r="33" spans="1:25" ht="23.1" customHeight="1">
      <c r="A33" s="294">
        <v>2040220</v>
      </c>
      <c r="B33" s="189" t="str">
        <f>VLOOKUP(A33,Sheet1!A23:B1852,2,0)</f>
        <v>执法办案</v>
      </c>
      <c r="C33" s="298">
        <f t="shared" si="5"/>
        <v>300</v>
      </c>
      <c r="D33" s="174">
        <f t="shared" ref="D33:D67" si="25">E33+F33+G33</f>
        <v>0</v>
      </c>
      <c r="E33" s="173"/>
      <c r="F33" s="174"/>
      <c r="G33" s="172"/>
      <c r="H33" s="298">
        <f t="shared" si="3"/>
        <v>300</v>
      </c>
      <c r="I33" s="173">
        <v>300</v>
      </c>
      <c r="J33" s="173"/>
      <c r="K33" s="173"/>
      <c r="L33" s="173"/>
      <c r="M33" s="173"/>
      <c r="N33" s="173"/>
      <c r="O33" s="172"/>
      <c r="P33" s="177"/>
      <c r="Q33" s="310"/>
    </row>
    <row r="34" spans="1:25" ht="23.1" customHeight="1">
      <c r="A34" s="294">
        <v>2040299</v>
      </c>
      <c r="B34" s="189" t="str">
        <f>VLOOKUP(A34,Sheet1!A24:B1853,2,0)</f>
        <v>其他公安支出</v>
      </c>
      <c r="C34" s="298">
        <f t="shared" si="5"/>
        <v>300</v>
      </c>
      <c r="D34" s="174">
        <f t="shared" si="25"/>
        <v>0</v>
      </c>
      <c r="E34" s="173"/>
      <c r="F34" s="173"/>
      <c r="G34" s="173"/>
      <c r="H34" s="298">
        <f t="shared" si="3"/>
        <v>300</v>
      </c>
      <c r="I34" s="173">
        <v>300</v>
      </c>
      <c r="J34" s="173"/>
      <c r="K34" s="173"/>
      <c r="L34" s="173"/>
      <c r="M34" s="173"/>
      <c r="N34" s="173"/>
      <c r="O34" s="173"/>
      <c r="P34" s="177"/>
      <c r="Q34" s="310"/>
      <c r="R34" s="47"/>
      <c r="S34" s="47"/>
      <c r="T34" s="47"/>
      <c r="U34" s="47"/>
      <c r="V34" s="47"/>
      <c r="W34" s="47"/>
      <c r="X34" s="47"/>
      <c r="Y34" s="47"/>
    </row>
    <row r="35" spans="1:25" ht="23.1" customHeight="1">
      <c r="A35" s="295">
        <v>206</v>
      </c>
      <c r="B35" s="296" t="str">
        <f>VLOOKUP(A35,Sheet1!A25:B1854,2,0)</f>
        <v>科学技术支出</v>
      </c>
      <c r="C35" s="297">
        <f t="shared" si="5"/>
        <v>887.17</v>
      </c>
      <c r="D35" s="297">
        <f t="shared" ref="D35:G35" si="26">D36</f>
        <v>24</v>
      </c>
      <c r="E35" s="297">
        <f t="shared" si="26"/>
        <v>0</v>
      </c>
      <c r="F35" s="297">
        <f t="shared" si="26"/>
        <v>24</v>
      </c>
      <c r="G35" s="297">
        <f t="shared" si="26"/>
        <v>0</v>
      </c>
      <c r="H35" s="297">
        <f t="shared" si="3"/>
        <v>863.17</v>
      </c>
      <c r="I35" s="297">
        <f t="shared" ref="I35" si="27">I36</f>
        <v>863.17</v>
      </c>
      <c r="J35" s="173"/>
      <c r="K35" s="173"/>
      <c r="L35" s="173"/>
      <c r="M35" s="173"/>
      <c r="N35" s="173"/>
      <c r="O35" s="173"/>
      <c r="P35" s="173"/>
      <c r="Q35" s="310"/>
    </row>
    <row r="36" spans="1:25" ht="23.1" customHeight="1">
      <c r="A36" s="295">
        <v>20601</v>
      </c>
      <c r="B36" s="296" t="str">
        <f>VLOOKUP(A36,Sheet1!A26:B1855,2,0)</f>
        <v>科学技术管理事务</v>
      </c>
      <c r="C36" s="297">
        <f t="shared" si="5"/>
        <v>887.17</v>
      </c>
      <c r="D36" s="297">
        <f t="shared" ref="D36:G36" si="28">D37+D38</f>
        <v>24</v>
      </c>
      <c r="E36" s="297">
        <f t="shared" si="28"/>
        <v>0</v>
      </c>
      <c r="F36" s="297">
        <f t="shared" si="28"/>
        <v>24</v>
      </c>
      <c r="G36" s="297">
        <f t="shared" si="28"/>
        <v>0</v>
      </c>
      <c r="H36" s="297">
        <f t="shared" si="3"/>
        <v>863.17</v>
      </c>
      <c r="I36" s="297">
        <f t="shared" ref="I36" si="29">I37+I38</f>
        <v>863.17</v>
      </c>
      <c r="J36" s="173"/>
      <c r="K36" s="173"/>
      <c r="L36" s="173"/>
      <c r="M36" s="173"/>
      <c r="N36" s="173"/>
      <c r="O36" s="173"/>
      <c r="P36" s="173"/>
      <c r="Q36" s="310"/>
    </row>
    <row r="37" spans="1:25" ht="23.1" customHeight="1">
      <c r="A37" s="294">
        <v>2060101</v>
      </c>
      <c r="B37" s="189" t="str">
        <f>VLOOKUP(A37,Sheet1!A27:B1856,2,0)</f>
        <v>行政运行</v>
      </c>
      <c r="C37" s="298">
        <f t="shared" si="5"/>
        <v>24</v>
      </c>
      <c r="D37" s="174">
        <f t="shared" si="25"/>
        <v>24</v>
      </c>
      <c r="E37" s="67"/>
      <c r="F37" s="67">
        <v>24</v>
      </c>
      <c r="G37" s="67"/>
      <c r="H37" s="297">
        <f t="shared" si="3"/>
        <v>0</v>
      </c>
      <c r="I37" s="173"/>
      <c r="J37" s="173"/>
      <c r="K37" s="173"/>
      <c r="L37" s="173"/>
      <c r="M37" s="173"/>
      <c r="N37" s="173"/>
      <c r="O37" s="173"/>
      <c r="P37" s="173"/>
      <c r="Q37" s="310"/>
    </row>
    <row r="38" spans="1:25" ht="23.1" customHeight="1">
      <c r="A38" s="294">
        <v>2060199</v>
      </c>
      <c r="B38" s="189" t="str">
        <f>VLOOKUP(A38,Sheet1!A28:B1857,2,0)</f>
        <v>其他科学技术管理事务支出</v>
      </c>
      <c r="C38" s="298">
        <f t="shared" si="5"/>
        <v>863.17</v>
      </c>
      <c r="D38" s="174">
        <f t="shared" si="25"/>
        <v>0</v>
      </c>
      <c r="E38" s="67"/>
      <c r="F38" s="67"/>
      <c r="G38" s="67"/>
      <c r="H38" s="298">
        <f t="shared" si="3"/>
        <v>863.17</v>
      </c>
      <c r="I38" s="173">
        <f>722.17+141</f>
        <v>863.17</v>
      </c>
      <c r="J38" s="173"/>
      <c r="K38" s="173"/>
      <c r="L38" s="173"/>
      <c r="M38" s="173"/>
      <c r="N38" s="173"/>
      <c r="O38" s="173"/>
      <c r="P38" s="173"/>
      <c r="Q38" s="310"/>
    </row>
    <row r="39" spans="1:25" ht="23.1" customHeight="1">
      <c r="A39" s="295">
        <v>208</v>
      </c>
      <c r="B39" s="296" t="str">
        <f>VLOOKUP(A39,Sheet1!A19:B1848,2,0)</f>
        <v>社会保障和就业支出</v>
      </c>
      <c r="C39" s="297">
        <f t="shared" si="5"/>
        <v>353.71999999999997</v>
      </c>
      <c r="D39" s="297">
        <f t="shared" ref="D39:G39" si="30">D40+D43</f>
        <v>283.71999999999997</v>
      </c>
      <c r="E39" s="297">
        <f t="shared" si="30"/>
        <v>277.71999999999997</v>
      </c>
      <c r="F39" s="297">
        <f t="shared" si="30"/>
        <v>6</v>
      </c>
      <c r="G39" s="297">
        <f t="shared" si="30"/>
        <v>0</v>
      </c>
      <c r="H39" s="297">
        <f t="shared" si="3"/>
        <v>70</v>
      </c>
      <c r="I39" s="297">
        <f t="shared" ref="I39" si="31">I40+I43</f>
        <v>70</v>
      </c>
      <c r="J39" s="173"/>
      <c r="K39" s="173"/>
      <c r="L39" s="173"/>
      <c r="M39" s="173"/>
      <c r="N39" s="173"/>
      <c r="O39" s="173"/>
      <c r="P39" s="173"/>
      <c r="Q39" s="310"/>
    </row>
    <row r="40" spans="1:25" ht="23.1" customHeight="1">
      <c r="A40" s="295">
        <v>20801</v>
      </c>
      <c r="B40" s="296" t="str">
        <f>VLOOKUP(A40,Sheet1!A20:B1849,2,0)</f>
        <v>人力资源和社会保障管理事务</v>
      </c>
      <c r="C40" s="297">
        <f t="shared" si="5"/>
        <v>166.51</v>
      </c>
      <c r="D40" s="297">
        <f t="shared" ref="D40:G40" si="32">D41+D42</f>
        <v>96.51</v>
      </c>
      <c r="E40" s="297">
        <f t="shared" si="32"/>
        <v>90.51</v>
      </c>
      <c r="F40" s="297">
        <f t="shared" si="32"/>
        <v>6</v>
      </c>
      <c r="G40" s="297">
        <f t="shared" si="32"/>
        <v>0</v>
      </c>
      <c r="H40" s="297">
        <f t="shared" si="3"/>
        <v>70</v>
      </c>
      <c r="I40" s="297">
        <f t="shared" ref="I40" si="33">I41+I42</f>
        <v>70</v>
      </c>
      <c r="J40" s="173"/>
      <c r="K40" s="173"/>
      <c r="L40" s="173"/>
      <c r="M40" s="173"/>
      <c r="N40" s="173"/>
      <c r="O40" s="173"/>
      <c r="P40" s="173"/>
      <c r="Q40" s="310"/>
    </row>
    <row r="41" spans="1:25" ht="23.1" customHeight="1">
      <c r="A41" s="294">
        <v>2080106</v>
      </c>
      <c r="B41" s="189" t="str">
        <f>VLOOKUP(A41,Sheet1!A21:B1850,2,0)</f>
        <v>就业管理事务</v>
      </c>
      <c r="C41" s="298">
        <f t="shared" si="5"/>
        <v>70</v>
      </c>
      <c r="D41" s="174">
        <f t="shared" si="25"/>
        <v>0</v>
      </c>
      <c r="E41" s="67"/>
      <c r="F41" s="67"/>
      <c r="G41" s="67"/>
      <c r="H41" s="298">
        <f t="shared" si="3"/>
        <v>70</v>
      </c>
      <c r="I41" s="173">
        <v>70</v>
      </c>
      <c r="J41" s="173"/>
      <c r="K41" s="173"/>
      <c r="L41" s="173"/>
      <c r="M41" s="173"/>
      <c r="N41" s="173"/>
      <c r="O41" s="173"/>
      <c r="P41" s="173"/>
      <c r="Q41" s="310"/>
    </row>
    <row r="42" spans="1:25" ht="23.1" customHeight="1">
      <c r="A42" s="294">
        <v>2080150</v>
      </c>
      <c r="B42" s="189" t="str">
        <f>VLOOKUP(A42,Sheet1!A22:B1851,2,0)</f>
        <v>事业运行</v>
      </c>
      <c r="C42" s="298">
        <f t="shared" si="5"/>
        <v>96.51</v>
      </c>
      <c r="D42" s="174">
        <f t="shared" si="25"/>
        <v>96.51</v>
      </c>
      <c r="E42" s="173">
        <v>90.51</v>
      </c>
      <c r="F42" s="173">
        <v>6</v>
      </c>
      <c r="G42" s="67"/>
      <c r="H42" s="297">
        <f t="shared" si="3"/>
        <v>0</v>
      </c>
      <c r="I42" s="173"/>
      <c r="J42" s="173"/>
      <c r="K42" s="173"/>
      <c r="L42" s="173"/>
      <c r="M42" s="173"/>
      <c r="N42" s="173"/>
      <c r="O42" s="173"/>
      <c r="P42" s="173"/>
      <c r="Q42" s="310"/>
    </row>
    <row r="43" spans="1:25" ht="23.1" customHeight="1">
      <c r="A43" s="295">
        <v>20805</v>
      </c>
      <c r="B43" s="296" t="str">
        <f>VLOOKUP(A43,Sheet1!A23:B1852,2,0)</f>
        <v>行政事业单位养老支出</v>
      </c>
      <c r="C43" s="297">
        <f t="shared" si="5"/>
        <v>187.20999999999998</v>
      </c>
      <c r="D43" s="297">
        <f t="shared" ref="D43:G43" si="34">D44</f>
        <v>187.20999999999998</v>
      </c>
      <c r="E43" s="297">
        <f t="shared" si="34"/>
        <v>187.20999999999998</v>
      </c>
      <c r="F43" s="297">
        <f t="shared" si="34"/>
        <v>0</v>
      </c>
      <c r="G43" s="297">
        <f t="shared" si="34"/>
        <v>0</v>
      </c>
      <c r="H43" s="297">
        <f t="shared" si="3"/>
        <v>0</v>
      </c>
      <c r="I43" s="297">
        <f t="shared" ref="I43" si="35">I44</f>
        <v>0</v>
      </c>
      <c r="J43" s="173"/>
      <c r="K43" s="173"/>
      <c r="L43" s="173"/>
      <c r="M43" s="173"/>
      <c r="N43" s="173"/>
      <c r="O43" s="173"/>
      <c r="P43" s="173"/>
      <c r="Q43" s="310"/>
    </row>
    <row r="44" spans="1:25" ht="23.1" customHeight="1">
      <c r="A44" s="294">
        <v>2080505</v>
      </c>
      <c r="B44" s="189" t="str">
        <f>VLOOKUP(A44,Sheet1!A24:B1853,2,0)</f>
        <v>机关事业单位基本养老保险缴费支出</v>
      </c>
      <c r="C44" s="298">
        <f t="shared" si="5"/>
        <v>187.20999999999998</v>
      </c>
      <c r="D44" s="174">
        <f t="shared" si="25"/>
        <v>187.20999999999998</v>
      </c>
      <c r="E44" s="308">
        <v>187.20999999999998</v>
      </c>
      <c r="F44" s="173"/>
      <c r="G44" s="173"/>
      <c r="H44" s="297">
        <f t="shared" si="3"/>
        <v>0</v>
      </c>
      <c r="I44" s="173"/>
      <c r="J44" s="173"/>
      <c r="K44" s="173"/>
      <c r="L44" s="173"/>
      <c r="M44" s="173"/>
      <c r="N44" s="173"/>
      <c r="O44" s="173"/>
      <c r="P44" s="173"/>
      <c r="Q44" s="310"/>
    </row>
    <row r="45" spans="1:25" ht="23.1" customHeight="1">
      <c r="A45" s="295">
        <v>210</v>
      </c>
      <c r="B45" s="296" t="str">
        <f>VLOOKUP(A45,Sheet1!A25:B1854,2,0)</f>
        <v>卫生健康支出</v>
      </c>
      <c r="C45" s="297">
        <f t="shared" si="5"/>
        <v>103.58000000000001</v>
      </c>
      <c r="D45" s="297">
        <f t="shared" ref="D45:G46" si="36">D46</f>
        <v>103.58000000000001</v>
      </c>
      <c r="E45" s="297">
        <f t="shared" si="36"/>
        <v>103.58000000000001</v>
      </c>
      <c r="F45" s="297">
        <f t="shared" si="36"/>
        <v>0</v>
      </c>
      <c r="G45" s="297">
        <f t="shared" si="36"/>
        <v>0</v>
      </c>
      <c r="H45" s="297">
        <f t="shared" si="3"/>
        <v>0</v>
      </c>
      <c r="I45" s="297">
        <f t="shared" ref="I45:I46" si="37">I46</f>
        <v>0</v>
      </c>
      <c r="J45" s="173"/>
      <c r="K45" s="173"/>
      <c r="L45" s="173"/>
      <c r="M45" s="173"/>
      <c r="N45" s="173"/>
      <c r="O45" s="173"/>
      <c r="P45" s="173"/>
      <c r="Q45" s="310"/>
    </row>
    <row r="46" spans="1:25" ht="23.1" customHeight="1">
      <c r="A46" s="295">
        <v>21011</v>
      </c>
      <c r="B46" s="296" t="str">
        <f>VLOOKUP(A46,Sheet1!A26:B1855,2,0)</f>
        <v>行政事业单位医疗</v>
      </c>
      <c r="C46" s="297">
        <f t="shared" si="5"/>
        <v>103.58000000000001</v>
      </c>
      <c r="D46" s="297">
        <f t="shared" si="36"/>
        <v>103.58000000000001</v>
      </c>
      <c r="E46" s="297">
        <f t="shared" si="36"/>
        <v>103.58000000000001</v>
      </c>
      <c r="F46" s="297">
        <f t="shared" si="36"/>
        <v>0</v>
      </c>
      <c r="G46" s="297">
        <f t="shared" si="36"/>
        <v>0</v>
      </c>
      <c r="H46" s="297">
        <f t="shared" si="3"/>
        <v>0</v>
      </c>
      <c r="I46" s="297">
        <f t="shared" si="37"/>
        <v>0</v>
      </c>
      <c r="J46" s="173"/>
      <c r="K46" s="173"/>
      <c r="L46" s="173"/>
      <c r="M46" s="173"/>
      <c r="N46" s="173"/>
      <c r="O46" s="173"/>
      <c r="P46" s="173"/>
      <c r="Q46" s="310"/>
    </row>
    <row r="47" spans="1:25" ht="23.1" customHeight="1">
      <c r="A47" s="294">
        <v>2101101</v>
      </c>
      <c r="B47" s="189" t="str">
        <f>VLOOKUP(A47,Sheet1!A22:B1851,2,0)</f>
        <v>行政单位医疗</v>
      </c>
      <c r="C47" s="298">
        <f t="shared" si="5"/>
        <v>103.58000000000001</v>
      </c>
      <c r="D47" s="174">
        <f t="shared" si="25"/>
        <v>103.58000000000001</v>
      </c>
      <c r="E47" s="173">
        <v>103.58000000000001</v>
      </c>
      <c r="F47" s="173"/>
      <c r="G47" s="173"/>
      <c r="H47" s="297">
        <f t="shared" si="3"/>
        <v>0</v>
      </c>
      <c r="I47" s="173"/>
      <c r="J47" s="173"/>
      <c r="K47" s="173"/>
      <c r="L47" s="173"/>
      <c r="M47" s="173"/>
      <c r="N47" s="173"/>
      <c r="O47" s="173"/>
      <c r="P47" s="173"/>
      <c r="Q47" s="310"/>
    </row>
    <row r="48" spans="1:25" ht="23.1" customHeight="1">
      <c r="A48" s="295">
        <v>212</v>
      </c>
      <c r="B48" s="296" t="str">
        <f>VLOOKUP(A48,Sheet1!A23:B1852,2,0)</f>
        <v>城乡社区支出</v>
      </c>
      <c r="C48" s="297">
        <f t="shared" si="5"/>
        <v>7763.18</v>
      </c>
      <c r="D48" s="297">
        <f t="shared" ref="D48:G48" si="38">D49+D54+D56</f>
        <v>105.08</v>
      </c>
      <c r="E48" s="297">
        <f t="shared" si="38"/>
        <v>31.08</v>
      </c>
      <c r="F48" s="297">
        <f t="shared" si="38"/>
        <v>74</v>
      </c>
      <c r="G48" s="297">
        <f t="shared" si="38"/>
        <v>0</v>
      </c>
      <c r="H48" s="297">
        <f t="shared" si="3"/>
        <v>7658.1</v>
      </c>
      <c r="I48" s="297">
        <f t="shared" ref="I48" si="39">I49+I54+I56</f>
        <v>7658.1</v>
      </c>
      <c r="J48" s="173"/>
      <c r="K48" s="173"/>
      <c r="L48" s="173"/>
      <c r="M48" s="173"/>
      <c r="N48" s="173"/>
      <c r="O48" s="173"/>
      <c r="P48" s="173"/>
      <c r="Q48" s="310"/>
    </row>
    <row r="49" spans="1:17" ht="23.1" customHeight="1">
      <c r="A49" s="295">
        <v>21201</v>
      </c>
      <c r="B49" s="296" t="str">
        <f>VLOOKUP(A49,Sheet1!A24:B1853,2,0)</f>
        <v>城乡社区管理事务</v>
      </c>
      <c r="C49" s="297">
        <f t="shared" si="5"/>
        <v>707.08</v>
      </c>
      <c r="D49" s="297">
        <f t="shared" ref="D49:G49" si="40">D50+D51+D52+D53</f>
        <v>105.08</v>
      </c>
      <c r="E49" s="297">
        <f t="shared" si="40"/>
        <v>31.08</v>
      </c>
      <c r="F49" s="297">
        <f t="shared" si="40"/>
        <v>74</v>
      </c>
      <c r="G49" s="297">
        <f t="shared" si="40"/>
        <v>0</v>
      </c>
      <c r="H49" s="297">
        <f t="shared" si="3"/>
        <v>602</v>
      </c>
      <c r="I49" s="297">
        <f t="shared" ref="I49" si="41">I50+I51+I52+I53</f>
        <v>602</v>
      </c>
      <c r="J49" s="173"/>
      <c r="K49" s="173"/>
      <c r="L49" s="173"/>
      <c r="M49" s="173"/>
      <c r="N49" s="173"/>
      <c r="O49" s="173"/>
      <c r="P49" s="173"/>
      <c r="Q49" s="310"/>
    </row>
    <row r="50" spans="1:17" ht="23.1" customHeight="1">
      <c r="A50" s="294">
        <v>2120101</v>
      </c>
      <c r="B50" s="189" t="str">
        <f>VLOOKUP(A50,Sheet1!A25:B1854,2,0)</f>
        <v>行政运行</v>
      </c>
      <c r="C50" s="298">
        <f t="shared" si="5"/>
        <v>105.08</v>
      </c>
      <c r="D50" s="174">
        <f t="shared" si="25"/>
        <v>105.08</v>
      </c>
      <c r="E50" s="173">
        <v>31.08</v>
      </c>
      <c r="F50" s="173">
        <v>74</v>
      </c>
      <c r="G50" s="173"/>
      <c r="H50" s="297">
        <f t="shared" si="3"/>
        <v>0</v>
      </c>
      <c r="I50" s="173"/>
      <c r="J50" s="173"/>
      <c r="K50" s="173"/>
      <c r="L50" s="173"/>
      <c r="M50" s="173"/>
      <c r="N50" s="173"/>
      <c r="O50" s="173"/>
      <c r="P50" s="173"/>
      <c r="Q50" s="310"/>
    </row>
    <row r="51" spans="1:17" ht="23.1" customHeight="1">
      <c r="A51" s="294">
        <v>2120102</v>
      </c>
      <c r="B51" s="189" t="str">
        <f>VLOOKUP(A51,Sheet1!A26:B1855,2,0)</f>
        <v>一般行政管理事务</v>
      </c>
      <c r="C51" s="298">
        <f t="shared" si="5"/>
        <v>118</v>
      </c>
      <c r="D51" s="174">
        <f t="shared" si="25"/>
        <v>0</v>
      </c>
      <c r="E51" s="67"/>
      <c r="F51" s="173"/>
      <c r="G51" s="173"/>
      <c r="H51" s="298">
        <f t="shared" si="3"/>
        <v>118</v>
      </c>
      <c r="I51" s="173">
        <v>118</v>
      </c>
      <c r="J51" s="173"/>
      <c r="K51" s="173"/>
      <c r="L51" s="173"/>
      <c r="M51" s="173"/>
      <c r="N51" s="173"/>
      <c r="O51" s="173"/>
      <c r="P51" s="173"/>
      <c r="Q51" s="310"/>
    </row>
    <row r="52" spans="1:17" ht="23.1" customHeight="1">
      <c r="A52" s="294">
        <v>2120104</v>
      </c>
      <c r="B52" s="189" t="str">
        <f>VLOOKUP(A52,Sheet1!A27:B1856,2,0)</f>
        <v>城管执法</v>
      </c>
      <c r="C52" s="298">
        <f t="shared" si="5"/>
        <v>84</v>
      </c>
      <c r="D52" s="174">
        <f t="shared" si="25"/>
        <v>0</v>
      </c>
      <c r="E52" s="67"/>
      <c r="F52" s="173"/>
      <c r="G52" s="173"/>
      <c r="H52" s="298">
        <f t="shared" si="3"/>
        <v>84</v>
      </c>
      <c r="I52" s="173">
        <v>84</v>
      </c>
      <c r="J52" s="173"/>
      <c r="K52" s="173"/>
      <c r="L52" s="173"/>
      <c r="M52" s="173"/>
      <c r="N52" s="173"/>
      <c r="O52" s="173"/>
      <c r="P52" s="173"/>
      <c r="Q52" s="310"/>
    </row>
    <row r="53" spans="1:17" ht="22.5" customHeight="1">
      <c r="A53" s="294">
        <v>2120199</v>
      </c>
      <c r="B53" s="189" t="str">
        <f>VLOOKUP(A53,Sheet1!A28:B1857,2,0)</f>
        <v>其他城乡社区管理事务支出</v>
      </c>
      <c r="C53" s="298">
        <f t="shared" si="5"/>
        <v>400</v>
      </c>
      <c r="D53" s="174">
        <f t="shared" si="25"/>
        <v>0</v>
      </c>
      <c r="E53" s="67"/>
      <c r="F53" s="173"/>
      <c r="G53" s="173"/>
      <c r="H53" s="298">
        <f t="shared" si="3"/>
        <v>400</v>
      </c>
      <c r="I53" s="173">
        <v>400</v>
      </c>
      <c r="J53" s="173"/>
      <c r="K53" s="173"/>
      <c r="L53" s="173"/>
      <c r="M53" s="173"/>
      <c r="N53" s="173"/>
      <c r="O53" s="173"/>
      <c r="P53" s="173"/>
      <c r="Q53" s="310"/>
    </row>
    <row r="54" spans="1:17" ht="22.5" customHeight="1">
      <c r="A54" s="295">
        <v>21205</v>
      </c>
      <c r="B54" s="296" t="str">
        <f>VLOOKUP(A54,Sheet1!A29:B1858,2,0)</f>
        <v>城乡社区环境卫生</v>
      </c>
      <c r="C54" s="297">
        <f t="shared" si="5"/>
        <v>659.1</v>
      </c>
      <c r="D54" s="297">
        <f t="shared" ref="D54:I54" si="42">D55</f>
        <v>0</v>
      </c>
      <c r="E54" s="297">
        <f t="shared" si="42"/>
        <v>0</v>
      </c>
      <c r="F54" s="297">
        <f t="shared" si="42"/>
        <v>0</v>
      </c>
      <c r="G54" s="297">
        <f t="shared" si="42"/>
        <v>0</v>
      </c>
      <c r="H54" s="297">
        <f t="shared" si="3"/>
        <v>659.1</v>
      </c>
      <c r="I54" s="297">
        <f t="shared" si="42"/>
        <v>659.1</v>
      </c>
      <c r="J54" s="173"/>
      <c r="K54" s="173"/>
      <c r="L54" s="173"/>
      <c r="M54" s="173"/>
      <c r="N54" s="173"/>
      <c r="O54" s="173"/>
      <c r="P54" s="173"/>
      <c r="Q54" s="310"/>
    </row>
    <row r="55" spans="1:17" ht="22.5" customHeight="1">
      <c r="A55" s="294">
        <v>2120501</v>
      </c>
      <c r="B55" s="189" t="str">
        <f>VLOOKUP(A55,Sheet1!A30:B1859,2,0)</f>
        <v>城乡社区环境卫生</v>
      </c>
      <c r="C55" s="298">
        <f t="shared" si="5"/>
        <v>659.1</v>
      </c>
      <c r="D55" s="174">
        <f t="shared" si="25"/>
        <v>0</v>
      </c>
      <c r="E55" s="67"/>
      <c r="F55" s="173"/>
      <c r="G55" s="173"/>
      <c r="H55" s="298">
        <f t="shared" si="3"/>
        <v>659.1</v>
      </c>
      <c r="I55" s="173">
        <v>659.1</v>
      </c>
      <c r="J55" s="173"/>
      <c r="K55" s="173"/>
      <c r="L55" s="173"/>
      <c r="M55" s="173"/>
      <c r="N55" s="173"/>
      <c r="O55" s="173"/>
      <c r="P55" s="173"/>
      <c r="Q55" s="310"/>
    </row>
    <row r="56" spans="1:17" ht="22.5" customHeight="1">
      <c r="A56" s="295">
        <v>21299</v>
      </c>
      <c r="B56" s="296" t="str">
        <f>VLOOKUP(A56,Sheet1!A31:B1860,2,0)</f>
        <v>其他城乡社区支出</v>
      </c>
      <c r="C56" s="297">
        <f t="shared" si="5"/>
        <v>6397</v>
      </c>
      <c r="D56" s="297">
        <f t="shared" ref="D56:J56" si="43">D57</f>
        <v>0</v>
      </c>
      <c r="E56" s="297">
        <f t="shared" si="43"/>
        <v>0</v>
      </c>
      <c r="F56" s="297">
        <f t="shared" si="43"/>
        <v>0</v>
      </c>
      <c r="G56" s="297">
        <f t="shared" si="43"/>
        <v>0</v>
      </c>
      <c r="H56" s="297">
        <f t="shared" si="3"/>
        <v>6397</v>
      </c>
      <c r="I56" s="297">
        <f t="shared" si="43"/>
        <v>6397</v>
      </c>
      <c r="J56" s="297">
        <f t="shared" si="43"/>
        <v>0</v>
      </c>
      <c r="K56" s="173"/>
      <c r="L56" s="173"/>
      <c r="M56" s="173"/>
      <c r="N56" s="173"/>
      <c r="O56" s="173"/>
      <c r="P56" s="173"/>
      <c r="Q56" s="310"/>
    </row>
    <row r="57" spans="1:17" ht="22.5" customHeight="1">
      <c r="A57" s="294">
        <v>2129999</v>
      </c>
      <c r="B57" s="189" t="str">
        <f>VLOOKUP(A57,Sheet1!A25:B1854,2,0)</f>
        <v>其他城乡社区支出</v>
      </c>
      <c r="C57" s="298">
        <f t="shared" si="5"/>
        <v>6397</v>
      </c>
      <c r="D57" s="174">
        <f t="shared" si="25"/>
        <v>0</v>
      </c>
      <c r="E57" s="67"/>
      <c r="F57" s="173"/>
      <c r="G57" s="173"/>
      <c r="H57" s="298">
        <f t="shared" si="3"/>
        <v>6397</v>
      </c>
      <c r="I57" s="173">
        <v>6397</v>
      </c>
      <c r="J57" s="173"/>
      <c r="K57" s="173"/>
      <c r="L57" s="173"/>
      <c r="M57" s="173"/>
      <c r="N57" s="173"/>
      <c r="O57" s="173"/>
      <c r="P57" s="173"/>
      <c r="Q57" s="310"/>
    </row>
    <row r="58" spans="1:17" ht="22.5" customHeight="1">
      <c r="A58" s="295">
        <v>220</v>
      </c>
      <c r="B58" s="296" t="str">
        <f>VLOOKUP(A58,Sheet1!A26:B1855,2,0)</f>
        <v>自然资源海洋气象等支出</v>
      </c>
      <c r="C58" s="297">
        <f t="shared" si="5"/>
        <v>2140.6</v>
      </c>
      <c r="D58" s="297">
        <f t="shared" ref="D58:G58" si="44">D59</f>
        <v>140.6</v>
      </c>
      <c r="E58" s="297">
        <f t="shared" si="44"/>
        <v>75.599999999999994</v>
      </c>
      <c r="F58" s="297">
        <f t="shared" si="44"/>
        <v>65</v>
      </c>
      <c r="G58" s="297">
        <f t="shared" si="44"/>
        <v>0</v>
      </c>
      <c r="H58" s="297">
        <f t="shared" si="3"/>
        <v>2000</v>
      </c>
      <c r="I58" s="297">
        <f t="shared" ref="I58" si="45">I59</f>
        <v>2000</v>
      </c>
      <c r="J58" s="173"/>
      <c r="K58" s="173"/>
      <c r="L58" s="173"/>
      <c r="M58" s="173"/>
      <c r="N58" s="173"/>
      <c r="O58" s="173"/>
      <c r="P58" s="173"/>
      <c r="Q58" s="310"/>
    </row>
    <row r="59" spans="1:17" ht="22.5" customHeight="1">
      <c r="A59" s="295">
        <v>22001</v>
      </c>
      <c r="B59" s="296" t="str">
        <f>VLOOKUP(A59,Sheet1!A27:B1856,2,0)</f>
        <v>自然资源事务</v>
      </c>
      <c r="C59" s="297">
        <f t="shared" si="5"/>
        <v>2140.6</v>
      </c>
      <c r="D59" s="297">
        <f t="shared" ref="D59:G59" si="46">D60+D61</f>
        <v>140.6</v>
      </c>
      <c r="E59" s="297">
        <f t="shared" si="46"/>
        <v>75.599999999999994</v>
      </c>
      <c r="F59" s="297">
        <f t="shared" si="46"/>
        <v>65</v>
      </c>
      <c r="G59" s="297">
        <f t="shared" si="46"/>
        <v>0</v>
      </c>
      <c r="H59" s="297">
        <f t="shared" si="3"/>
        <v>2000</v>
      </c>
      <c r="I59" s="297">
        <f t="shared" ref="I59" si="47">I60+I61</f>
        <v>2000</v>
      </c>
      <c r="J59" s="173"/>
      <c r="K59" s="173"/>
      <c r="L59" s="173"/>
      <c r="M59" s="173"/>
      <c r="N59" s="173"/>
      <c r="O59" s="173"/>
      <c r="P59" s="173"/>
      <c r="Q59" s="310"/>
    </row>
    <row r="60" spans="1:17" ht="22.5" customHeight="1">
      <c r="A60" s="294">
        <v>2200150</v>
      </c>
      <c r="B60" s="189" t="str">
        <f>VLOOKUP(A60,Sheet1!A29:B1858,2,0)</f>
        <v>事业运行</v>
      </c>
      <c r="C60" s="298">
        <f t="shared" si="5"/>
        <v>2140.6</v>
      </c>
      <c r="D60" s="174">
        <f t="shared" si="25"/>
        <v>140.6</v>
      </c>
      <c r="E60" s="173">
        <v>75.599999999999994</v>
      </c>
      <c r="F60" s="173">
        <v>65</v>
      </c>
      <c r="G60" s="173"/>
      <c r="H60" s="298">
        <f t="shared" si="3"/>
        <v>2000</v>
      </c>
      <c r="I60" s="173">
        <v>2000</v>
      </c>
      <c r="J60" s="173"/>
      <c r="K60" s="173"/>
      <c r="L60" s="173"/>
      <c r="M60" s="173"/>
      <c r="N60" s="173"/>
      <c r="O60" s="173"/>
      <c r="P60" s="173"/>
      <c r="Q60" s="310"/>
    </row>
    <row r="61" spans="1:17" ht="22.5" customHeight="1">
      <c r="A61" s="294">
        <v>2200199</v>
      </c>
      <c r="B61" s="189" t="str">
        <f>VLOOKUP(A61,Sheet1!A30:B1859,2,0)</f>
        <v>其他自然资源事务支出</v>
      </c>
      <c r="C61" s="297">
        <f t="shared" si="5"/>
        <v>0</v>
      </c>
      <c r="D61" s="174">
        <f t="shared" si="25"/>
        <v>0</v>
      </c>
      <c r="E61" s="67"/>
      <c r="F61" s="173"/>
      <c r="G61" s="173"/>
      <c r="H61" s="297">
        <f t="shared" si="3"/>
        <v>0</v>
      </c>
      <c r="I61" s="173"/>
      <c r="J61" s="173"/>
      <c r="K61" s="173"/>
      <c r="L61" s="173"/>
      <c r="M61" s="173"/>
      <c r="N61" s="173"/>
      <c r="O61" s="173"/>
      <c r="P61" s="173"/>
      <c r="Q61" s="310"/>
    </row>
    <row r="62" spans="1:17" ht="22.5" customHeight="1">
      <c r="A62" s="295">
        <v>221</v>
      </c>
      <c r="B62" s="296" t="str">
        <f>VLOOKUP(A62,Sheet1!A31:B1860,2,0)</f>
        <v>住房保障支出</v>
      </c>
      <c r="C62" s="297">
        <f t="shared" si="5"/>
        <v>425.05</v>
      </c>
      <c r="D62" s="297">
        <f t="shared" ref="D62:I62" si="48">D64</f>
        <v>425.05</v>
      </c>
      <c r="E62" s="297">
        <f t="shared" si="48"/>
        <v>425.05</v>
      </c>
      <c r="F62" s="297">
        <f t="shared" si="48"/>
        <v>0</v>
      </c>
      <c r="G62" s="297">
        <f t="shared" si="48"/>
        <v>0</v>
      </c>
      <c r="H62" s="297">
        <f t="shared" si="3"/>
        <v>0</v>
      </c>
      <c r="I62" s="297">
        <f t="shared" si="48"/>
        <v>0</v>
      </c>
      <c r="J62" s="173"/>
      <c r="K62" s="173"/>
      <c r="L62" s="173"/>
      <c r="M62" s="173"/>
      <c r="N62" s="173"/>
      <c r="O62" s="173"/>
      <c r="P62" s="173"/>
      <c r="Q62" s="310"/>
    </row>
    <row r="63" spans="1:17" ht="22.5" customHeight="1">
      <c r="A63" s="295">
        <v>22102</v>
      </c>
      <c r="B63" s="296" t="str">
        <f>VLOOKUP(A63,Sheet1!A32:B1861,2,0)</f>
        <v>住房改革支出</v>
      </c>
      <c r="C63" s="297">
        <f t="shared" si="5"/>
        <v>425.05</v>
      </c>
      <c r="D63" s="297">
        <f t="shared" ref="D63:G63" si="49">D64</f>
        <v>425.05</v>
      </c>
      <c r="E63" s="297">
        <f t="shared" si="49"/>
        <v>425.05</v>
      </c>
      <c r="F63" s="297">
        <f t="shared" si="49"/>
        <v>0</v>
      </c>
      <c r="G63" s="297">
        <f t="shared" si="49"/>
        <v>0</v>
      </c>
      <c r="H63" s="297">
        <f t="shared" si="3"/>
        <v>0</v>
      </c>
      <c r="I63" s="297">
        <f t="shared" ref="I63" si="50">I64</f>
        <v>0</v>
      </c>
      <c r="J63" s="173"/>
      <c r="K63" s="173"/>
      <c r="L63" s="173"/>
      <c r="M63" s="173"/>
      <c r="N63" s="173"/>
      <c r="O63" s="173"/>
      <c r="P63" s="173"/>
      <c r="Q63" s="310"/>
    </row>
    <row r="64" spans="1:17" ht="22.5" customHeight="1">
      <c r="A64" s="294">
        <v>2210201</v>
      </c>
      <c r="B64" s="189" t="str">
        <f>VLOOKUP(A64,Sheet1!A31:B1860,2,0)</f>
        <v>住房公积金</v>
      </c>
      <c r="C64" s="298">
        <f t="shared" si="5"/>
        <v>425.05</v>
      </c>
      <c r="D64" s="174">
        <f t="shared" si="25"/>
        <v>425.05</v>
      </c>
      <c r="E64" s="173">
        <v>425.05</v>
      </c>
      <c r="F64" s="173"/>
      <c r="G64" s="173"/>
      <c r="H64" s="297">
        <f t="shared" si="3"/>
        <v>0</v>
      </c>
      <c r="I64" s="173"/>
      <c r="J64" s="173"/>
      <c r="K64" s="173"/>
      <c r="L64" s="173"/>
      <c r="M64" s="173"/>
      <c r="N64" s="173"/>
      <c r="O64" s="173"/>
      <c r="P64" s="173"/>
      <c r="Q64" s="310"/>
    </row>
    <row r="65" spans="1:17" ht="22.5" customHeight="1">
      <c r="A65" s="295">
        <v>224</v>
      </c>
      <c r="B65" s="296" t="str">
        <f>VLOOKUP(A65,Sheet1!A32:B1861,2,0)</f>
        <v>灾害防治及应急管理支出</v>
      </c>
      <c r="C65" s="297">
        <f t="shared" si="5"/>
        <v>104.8</v>
      </c>
      <c r="D65" s="297">
        <f t="shared" ref="D65:I66" si="51">D66</f>
        <v>0</v>
      </c>
      <c r="E65" s="297">
        <f t="shared" si="51"/>
        <v>0</v>
      </c>
      <c r="F65" s="297">
        <f t="shared" si="51"/>
        <v>0</v>
      </c>
      <c r="G65" s="297">
        <f t="shared" si="51"/>
        <v>0</v>
      </c>
      <c r="H65" s="297">
        <f t="shared" si="3"/>
        <v>104.8</v>
      </c>
      <c r="I65" s="297">
        <f t="shared" si="51"/>
        <v>104.8</v>
      </c>
      <c r="J65" s="173"/>
      <c r="K65" s="173"/>
      <c r="L65" s="173"/>
      <c r="M65" s="173"/>
      <c r="N65" s="173"/>
      <c r="O65" s="173"/>
      <c r="P65" s="173"/>
      <c r="Q65" s="310"/>
    </row>
    <row r="66" spans="1:17" ht="22.5" customHeight="1">
      <c r="A66" s="295">
        <v>22401</v>
      </c>
      <c r="B66" s="296" t="str">
        <f>VLOOKUP(A66,Sheet1!A33:B1862,2,0)</f>
        <v>应急管理事务</v>
      </c>
      <c r="C66" s="297">
        <f t="shared" si="5"/>
        <v>104.8</v>
      </c>
      <c r="D66" s="297">
        <f t="shared" si="51"/>
        <v>0</v>
      </c>
      <c r="E66" s="297">
        <f t="shared" si="51"/>
        <v>0</v>
      </c>
      <c r="F66" s="297">
        <f t="shared" si="51"/>
        <v>0</v>
      </c>
      <c r="G66" s="297">
        <f t="shared" si="51"/>
        <v>0</v>
      </c>
      <c r="H66" s="297">
        <f t="shared" si="3"/>
        <v>104.8</v>
      </c>
      <c r="I66" s="297">
        <f t="shared" si="51"/>
        <v>104.8</v>
      </c>
      <c r="J66" s="173"/>
      <c r="K66" s="173"/>
      <c r="L66" s="173"/>
      <c r="M66" s="173"/>
      <c r="N66" s="173"/>
      <c r="O66" s="173"/>
      <c r="P66" s="173"/>
      <c r="Q66" s="310"/>
    </row>
    <row r="67" spans="1:17" ht="22.5" customHeight="1">
      <c r="A67" s="294">
        <v>2240106</v>
      </c>
      <c r="B67" s="189" t="str">
        <f>VLOOKUP(A67,Sheet1!A32:B1861,2,0)</f>
        <v>安全监管</v>
      </c>
      <c r="C67" s="298">
        <f t="shared" si="5"/>
        <v>104.8</v>
      </c>
      <c r="D67" s="174">
        <f t="shared" si="25"/>
        <v>0</v>
      </c>
      <c r="E67" s="67"/>
      <c r="F67" s="173"/>
      <c r="G67" s="173"/>
      <c r="H67" s="298">
        <f t="shared" si="3"/>
        <v>104.8</v>
      </c>
      <c r="I67" s="173">
        <v>104.8</v>
      </c>
      <c r="J67" s="173"/>
      <c r="K67" s="173"/>
      <c r="L67" s="173"/>
      <c r="M67" s="173"/>
      <c r="N67" s="173"/>
      <c r="O67" s="173"/>
      <c r="P67" s="173"/>
      <c r="Q67" s="310"/>
    </row>
    <row r="68" spans="1:17" ht="23.1" customHeight="1"/>
    <row r="69" spans="1:17" ht="23.1" customHeight="1"/>
    <row r="70" spans="1:17" ht="23.1" customHeight="1"/>
    <row r="71" spans="1:17" ht="23.1" customHeight="1"/>
    <row r="72" spans="1:17" ht="23.1" customHeight="1"/>
    <row r="73" spans="1:17" ht="23.1" customHeight="1"/>
    <row r="74" spans="1:17" ht="23.1" customHeight="1"/>
    <row r="75" spans="1:17" ht="23.1" customHeight="1"/>
    <row r="76" spans="1:17" ht="23.1" customHeight="1"/>
    <row r="77" spans="1:17" ht="23.1" customHeight="1"/>
    <row r="78" spans="1:17" ht="23.1" customHeight="1"/>
    <row r="79" spans="1:17" ht="23.1" customHeight="1"/>
    <row r="80" spans="1:17" ht="23.1" customHeight="1"/>
    <row r="81" spans="1:2" ht="23.1" customHeight="1"/>
    <row r="82" spans="1:2" ht="23.1" customHeight="1">
      <c r="A82" s="8"/>
      <c r="B82" s="8"/>
    </row>
  </sheetData>
  <sheetProtection formatCells="0" formatColumns="0" formatRows="0"/>
  <mergeCells count="4">
    <mergeCell ref="D4:G4"/>
    <mergeCell ref="C4:C5"/>
    <mergeCell ref="A4:B4"/>
    <mergeCell ref="A3:G3"/>
  </mergeCells>
  <phoneticPr fontId="0" type="noConversion"/>
  <printOptions horizontalCentered="1"/>
  <pageMargins left="0.39370078740157483" right="0.39370078740157483" top="0.6692913385826772" bottom="0.6692913385826772" header="0.43307086614173229" footer="0.43307086614173229"/>
  <pageSetup paperSize="9" scale="85" fitToHeight="0" orientation="landscape" verticalDpi="0" r:id="rId1"/>
  <headerFooter alignWithMargins="0">
    <oddFooter>第 &amp;P 页，共 &amp;N 页</oddFooter>
  </headerFooter>
</worksheet>
</file>

<file path=xl/worksheets/sheet8.xml><?xml version="1.0" encoding="utf-8"?>
<worksheet xmlns="http://schemas.openxmlformats.org/spreadsheetml/2006/main" xmlns:r="http://schemas.openxmlformats.org/officeDocument/2006/relationships">
  <dimension ref="A1:Y85"/>
  <sheetViews>
    <sheetView showGridLines="0" showZeros="0" workbookViewId="0">
      <selection activeCell="J19" sqref="J19"/>
    </sheetView>
  </sheetViews>
  <sheetFormatPr defaultColWidth="9.1640625" defaultRowHeight="12.75" customHeight="1"/>
  <cols>
    <col min="1" max="1" width="14.83203125" customWidth="1"/>
    <col min="2" max="2" width="23.83203125" customWidth="1"/>
    <col min="3" max="3" width="14" customWidth="1"/>
    <col min="4" max="4" width="12.83203125" customWidth="1"/>
    <col min="5" max="5" width="13" customWidth="1"/>
    <col min="6" max="6" width="12.1640625" customWidth="1"/>
    <col min="7" max="7" width="12.5" customWidth="1"/>
    <col min="8" max="8" width="11.5" customWidth="1"/>
    <col min="9" max="9" width="11.6640625" customWidth="1"/>
    <col min="10" max="10" width="9.1640625" customWidth="1"/>
    <col min="11" max="11" width="9.33203125" customWidth="1"/>
    <col min="12" max="13" width="10.5" customWidth="1"/>
    <col min="14" max="14" width="10" customWidth="1"/>
    <col min="15" max="15" width="9.5" customWidth="1"/>
    <col min="16" max="25" width="10.6640625" customWidth="1"/>
  </cols>
  <sheetData>
    <row r="1" spans="1:25" ht="20.100000000000001" customHeight="1">
      <c r="A1" s="59" t="s">
        <v>398</v>
      </c>
      <c r="B1" s="41"/>
      <c r="C1" s="42"/>
      <c r="D1" s="42"/>
      <c r="E1" s="42"/>
      <c r="F1" s="42"/>
      <c r="G1" s="42"/>
      <c r="H1" s="42"/>
      <c r="I1" s="42"/>
      <c r="J1" s="42"/>
      <c r="K1" s="42"/>
      <c r="L1" s="42"/>
      <c r="M1" s="42"/>
      <c r="N1" s="42"/>
      <c r="O1" s="42"/>
      <c r="P1" s="43"/>
      <c r="Q1" s="43"/>
      <c r="R1" s="43"/>
      <c r="S1" s="43"/>
      <c r="T1" s="46"/>
      <c r="U1" s="46"/>
      <c r="V1" s="46"/>
      <c r="W1" s="47"/>
      <c r="X1" s="47"/>
      <c r="Y1" s="47"/>
    </row>
    <row r="2" spans="1:25" ht="20.100000000000001" customHeight="1">
      <c r="A2" s="30" t="s">
        <v>64</v>
      </c>
      <c r="B2" s="30"/>
      <c r="C2" s="30"/>
      <c r="D2" s="30"/>
      <c r="E2" s="30"/>
      <c r="F2" s="30"/>
      <c r="G2" s="30"/>
      <c r="H2" s="30"/>
      <c r="I2" s="30"/>
      <c r="J2" s="30"/>
      <c r="K2" s="30"/>
      <c r="L2" s="30"/>
      <c r="M2" s="30"/>
      <c r="N2" s="30"/>
      <c r="O2" s="30"/>
      <c r="P2" s="43"/>
      <c r="Q2" s="43"/>
      <c r="R2" s="43"/>
      <c r="S2" s="43"/>
      <c r="T2" s="46"/>
      <c r="U2" s="46"/>
      <c r="V2" s="46"/>
      <c r="W2" s="47"/>
      <c r="X2" s="47"/>
      <c r="Y2" s="47"/>
    </row>
    <row r="3" spans="1:25" ht="20.100000000000001" customHeight="1">
      <c r="A3" s="421" t="s">
        <v>462</v>
      </c>
      <c r="B3" s="422"/>
      <c r="C3" s="422"/>
      <c r="D3" s="422"/>
      <c r="E3" s="422"/>
      <c r="F3" s="422"/>
      <c r="G3" s="48"/>
      <c r="H3" s="48"/>
      <c r="I3" s="48"/>
      <c r="J3" s="48"/>
      <c r="K3" s="48"/>
      <c r="L3" s="48"/>
      <c r="M3" s="48"/>
      <c r="N3" s="48"/>
      <c r="O3" s="49" t="s">
        <v>246</v>
      </c>
      <c r="P3" s="50"/>
      <c r="Q3" s="50"/>
      <c r="R3" s="50"/>
      <c r="S3" s="50"/>
      <c r="T3" s="50"/>
      <c r="U3" s="50"/>
      <c r="V3" s="50"/>
      <c r="W3" s="50"/>
      <c r="X3" s="50"/>
      <c r="Y3" s="50"/>
    </row>
    <row r="4" spans="1:25" ht="20.100000000000001" customHeight="1">
      <c r="A4" s="405" t="s">
        <v>228</v>
      </c>
      <c r="B4" s="405"/>
      <c r="C4" s="425" t="s">
        <v>325</v>
      </c>
      <c r="D4" s="404" t="s">
        <v>348</v>
      </c>
      <c r="E4" s="404" t="s">
        <v>441</v>
      </c>
      <c r="F4" s="404" t="s">
        <v>135</v>
      </c>
      <c r="G4" s="416" t="s">
        <v>404</v>
      </c>
      <c r="H4" s="416" t="s">
        <v>324</v>
      </c>
      <c r="I4" s="416" t="s">
        <v>394</v>
      </c>
      <c r="J4" s="416" t="s">
        <v>164</v>
      </c>
      <c r="K4" s="416" t="s">
        <v>14</v>
      </c>
      <c r="L4" s="416" t="s">
        <v>192</v>
      </c>
      <c r="M4" s="416" t="s">
        <v>218</v>
      </c>
      <c r="N4" s="416" t="s">
        <v>12</v>
      </c>
      <c r="O4" s="403" t="s">
        <v>305</v>
      </c>
      <c r="P4" s="50"/>
      <c r="Q4" s="50"/>
      <c r="R4" s="50"/>
      <c r="S4" s="50"/>
      <c r="T4" s="50"/>
      <c r="U4" s="50"/>
      <c r="V4" s="50"/>
      <c r="W4" s="50"/>
      <c r="X4" s="50"/>
      <c r="Y4" s="50"/>
    </row>
    <row r="5" spans="1:25" ht="38.25" customHeight="1">
      <c r="A5" s="21" t="s">
        <v>53</v>
      </c>
      <c r="B5" s="62" t="s">
        <v>309</v>
      </c>
      <c r="C5" s="426"/>
      <c r="D5" s="423"/>
      <c r="E5" s="423"/>
      <c r="F5" s="423"/>
      <c r="G5" s="424"/>
      <c r="H5" s="424"/>
      <c r="I5" s="424"/>
      <c r="J5" s="424"/>
      <c r="K5" s="424"/>
      <c r="L5" s="424"/>
      <c r="M5" s="424"/>
      <c r="N5" s="424"/>
      <c r="O5" s="423"/>
      <c r="P5" s="47"/>
      <c r="Q5" s="47"/>
      <c r="R5" s="47"/>
      <c r="S5" s="47"/>
      <c r="T5" s="47"/>
      <c r="U5" s="47"/>
      <c r="V5" s="47"/>
      <c r="W5" s="47"/>
      <c r="X5" s="47"/>
      <c r="Y5" s="47"/>
    </row>
    <row r="6" spans="1:25" s="305" customFormat="1" ht="23.1" customHeight="1">
      <c r="A6" s="303"/>
      <c r="B6" s="313" t="s">
        <v>104</v>
      </c>
      <c r="C6" s="304">
        <f>C7+C30+C35+C39+C45+C48+C58+C62+C65</f>
        <v>19551.059999999998</v>
      </c>
      <c r="D6" s="297">
        <f t="shared" ref="D6:K6" si="0">D7+D30+D35+D39+D45+D48+D58+D62+D65</f>
        <v>5463.0300000000007</v>
      </c>
      <c r="E6" s="297">
        <f t="shared" si="0"/>
        <v>14078.67</v>
      </c>
      <c r="F6" s="297">
        <f t="shared" si="0"/>
        <v>0</v>
      </c>
      <c r="G6" s="297">
        <f t="shared" si="0"/>
        <v>0</v>
      </c>
      <c r="H6" s="297">
        <f t="shared" si="0"/>
        <v>0</v>
      </c>
      <c r="I6" s="297">
        <f t="shared" si="0"/>
        <v>0</v>
      </c>
      <c r="J6" s="297">
        <f t="shared" si="0"/>
        <v>0</v>
      </c>
      <c r="K6" s="297">
        <f t="shared" si="0"/>
        <v>9.36</v>
      </c>
      <c r="L6" s="311">
        <v>0</v>
      </c>
      <c r="M6" s="311">
        <v>0</v>
      </c>
      <c r="N6" s="311">
        <v>0</v>
      </c>
      <c r="O6" s="311">
        <v>0</v>
      </c>
      <c r="P6" s="312"/>
      <c r="R6" s="312"/>
      <c r="S6" s="312"/>
      <c r="T6" s="312"/>
      <c r="U6" s="312"/>
      <c r="V6" s="312"/>
      <c r="W6" s="312"/>
      <c r="X6" s="312"/>
      <c r="Y6" s="312"/>
    </row>
    <row r="7" spans="1:25" s="305" customFormat="1" ht="23.1" customHeight="1">
      <c r="A7" s="303" t="s">
        <v>1895</v>
      </c>
      <c r="B7" s="309" t="s">
        <v>1898</v>
      </c>
      <c r="C7" s="297">
        <f>D7+E7+K7</f>
        <v>6014.3</v>
      </c>
      <c r="D7" s="297">
        <v>3597.12</v>
      </c>
      <c r="E7" s="311">
        <v>2407.8200000000002</v>
      </c>
      <c r="F7" s="311"/>
      <c r="G7" s="311"/>
      <c r="H7" s="311"/>
      <c r="I7" s="311"/>
      <c r="J7" s="311"/>
      <c r="K7" s="297">
        <f t="shared" ref="K7" si="1">K8+K11+K15+K18+K21+K24+K27</f>
        <v>9.36</v>
      </c>
      <c r="L7" s="311"/>
      <c r="M7" s="311"/>
      <c r="N7" s="311"/>
      <c r="O7" s="311"/>
      <c r="P7" s="312"/>
      <c r="R7" s="312"/>
      <c r="S7" s="312"/>
      <c r="T7" s="312"/>
      <c r="U7" s="312"/>
      <c r="V7" s="312"/>
      <c r="W7" s="312"/>
      <c r="X7" s="312"/>
      <c r="Y7" s="312"/>
    </row>
    <row r="8" spans="1:25" s="305" customFormat="1" ht="23.1" customHeight="1">
      <c r="A8" s="303" t="s">
        <v>1896</v>
      </c>
      <c r="B8" s="309" t="s">
        <v>483</v>
      </c>
      <c r="C8" s="297">
        <f t="shared" ref="C8:C67" si="2">D8+E8+K8</f>
        <v>4077.71</v>
      </c>
      <c r="D8" s="297">
        <v>3597.12</v>
      </c>
      <c r="E8" s="311">
        <v>471.23</v>
      </c>
      <c r="F8" s="311"/>
      <c r="G8" s="311"/>
      <c r="H8" s="311"/>
      <c r="I8" s="311"/>
      <c r="J8" s="311"/>
      <c r="K8" s="297">
        <f t="shared" ref="K8" si="3">K9+K10</f>
        <v>9.36</v>
      </c>
      <c r="L8" s="311"/>
      <c r="M8" s="311"/>
      <c r="N8" s="311"/>
      <c r="O8" s="311"/>
      <c r="P8" s="312"/>
      <c r="R8" s="312"/>
      <c r="S8" s="312"/>
      <c r="T8" s="312"/>
      <c r="U8" s="312"/>
      <c r="V8" s="312"/>
      <c r="W8" s="312"/>
      <c r="X8" s="312"/>
      <c r="Y8" s="312"/>
    </row>
    <row r="9" spans="1:25" s="176" customFormat="1" ht="23.1" customHeight="1">
      <c r="A9" s="294">
        <v>2010301</v>
      </c>
      <c r="B9" s="286" t="s">
        <v>467</v>
      </c>
      <c r="C9" s="173">
        <f t="shared" si="2"/>
        <v>3772.21</v>
      </c>
      <c r="D9" s="173">
        <v>3597.12</v>
      </c>
      <c r="E9" s="183">
        <v>165.73</v>
      </c>
      <c r="F9" s="183"/>
      <c r="G9" s="183"/>
      <c r="H9" s="183"/>
      <c r="I9" s="183"/>
      <c r="J9" s="183"/>
      <c r="K9" s="173">
        <v>9.36</v>
      </c>
      <c r="L9" s="183"/>
      <c r="M9" s="183"/>
      <c r="N9" s="183"/>
      <c r="O9" s="183"/>
      <c r="P9" s="180"/>
      <c r="R9" s="180"/>
      <c r="S9" s="180"/>
      <c r="T9" s="180"/>
      <c r="U9" s="180"/>
      <c r="V9" s="180"/>
      <c r="W9" s="180"/>
      <c r="X9" s="180"/>
      <c r="Y9" s="180"/>
    </row>
    <row r="10" spans="1:25" s="176" customFormat="1" ht="23.1" customHeight="1">
      <c r="A10" s="294">
        <v>2010302</v>
      </c>
      <c r="B10" s="286" t="s">
        <v>468</v>
      </c>
      <c r="C10" s="173">
        <f t="shared" si="2"/>
        <v>305.5</v>
      </c>
      <c r="D10" s="173"/>
      <c r="E10" s="183">
        <v>305.5</v>
      </c>
      <c r="F10" s="183"/>
      <c r="G10" s="183"/>
      <c r="H10" s="183"/>
      <c r="I10" s="183"/>
      <c r="J10" s="183"/>
      <c r="K10" s="183"/>
      <c r="L10" s="183"/>
      <c r="M10" s="183"/>
      <c r="N10" s="183"/>
      <c r="O10" s="183"/>
      <c r="P10" s="180"/>
      <c r="R10" s="180"/>
      <c r="S10" s="180"/>
      <c r="T10" s="180"/>
      <c r="U10" s="180"/>
      <c r="V10" s="180"/>
      <c r="W10" s="180"/>
      <c r="X10" s="180"/>
      <c r="Y10" s="180"/>
    </row>
    <row r="11" spans="1:25" s="305" customFormat="1" ht="23.1" customHeight="1">
      <c r="A11" s="295">
        <v>20106</v>
      </c>
      <c r="B11" s="309" t="str">
        <f>VLOOKUP(A11,Sheet1!A1:B1830,2,0)</f>
        <v>财政事务</v>
      </c>
      <c r="C11" s="297">
        <f t="shared" si="2"/>
        <v>702</v>
      </c>
      <c r="D11" s="297">
        <v>0</v>
      </c>
      <c r="E11" s="311">
        <v>702</v>
      </c>
      <c r="F11" s="311"/>
      <c r="G11" s="311"/>
      <c r="H11" s="311"/>
      <c r="I11" s="311"/>
      <c r="J11" s="311"/>
      <c r="K11" s="311"/>
      <c r="L11" s="311"/>
      <c r="M11" s="311"/>
      <c r="N11" s="311"/>
      <c r="O11" s="311"/>
      <c r="P11" s="312"/>
      <c r="R11" s="312"/>
      <c r="S11" s="312"/>
      <c r="T11" s="312"/>
      <c r="U11" s="312"/>
      <c r="V11" s="312"/>
      <c r="W11" s="312"/>
      <c r="X11" s="312"/>
      <c r="Y11" s="312"/>
    </row>
    <row r="12" spans="1:25" s="176" customFormat="1" ht="23.1" customHeight="1">
      <c r="A12" s="294">
        <v>2010601</v>
      </c>
      <c r="B12" s="286" t="str">
        <f>VLOOKUP(A12,Sheet1!A2:B1831,2,0)</f>
        <v>行政运行</v>
      </c>
      <c r="C12" s="173">
        <f t="shared" si="2"/>
        <v>32</v>
      </c>
      <c r="D12" s="173"/>
      <c r="E12" s="183">
        <v>32</v>
      </c>
      <c r="F12" s="183"/>
      <c r="G12" s="183"/>
      <c r="H12" s="183"/>
      <c r="I12" s="183"/>
      <c r="J12" s="183"/>
      <c r="K12" s="183"/>
      <c r="L12" s="183"/>
      <c r="M12" s="183"/>
      <c r="N12" s="183"/>
      <c r="O12" s="183"/>
      <c r="P12" s="180"/>
      <c r="R12" s="180"/>
      <c r="S12" s="180"/>
      <c r="T12" s="180"/>
      <c r="U12" s="180"/>
      <c r="V12" s="180"/>
      <c r="W12" s="180"/>
      <c r="X12" s="180"/>
      <c r="Y12" s="180"/>
    </row>
    <row r="13" spans="1:25" s="176" customFormat="1" ht="23.1" customHeight="1">
      <c r="A13" s="294">
        <v>2010608</v>
      </c>
      <c r="B13" s="286" t="str">
        <f>VLOOKUP(A13,Sheet1!A3:B1832,2,0)</f>
        <v>财政委托业务支出</v>
      </c>
      <c r="C13" s="173">
        <f t="shared" si="2"/>
        <v>300</v>
      </c>
      <c r="D13" s="173"/>
      <c r="E13" s="183">
        <v>300</v>
      </c>
      <c r="F13" s="183"/>
      <c r="G13" s="183"/>
      <c r="H13" s="183"/>
      <c r="I13" s="183"/>
      <c r="J13" s="183"/>
      <c r="K13" s="183"/>
      <c r="L13" s="183"/>
      <c r="M13" s="183"/>
      <c r="N13" s="183"/>
      <c r="O13" s="183"/>
      <c r="P13" s="180"/>
      <c r="R13" s="180"/>
      <c r="S13" s="180"/>
      <c r="T13" s="180"/>
      <c r="U13" s="180"/>
      <c r="V13" s="180"/>
      <c r="W13" s="180"/>
      <c r="X13" s="180"/>
      <c r="Y13" s="180"/>
    </row>
    <row r="14" spans="1:25" s="176" customFormat="1" ht="23.1" customHeight="1">
      <c r="A14" s="294">
        <v>2010699</v>
      </c>
      <c r="B14" s="286" t="str">
        <f>VLOOKUP(A14,Sheet1!A4:B1833,2,0)</f>
        <v>其他财政事务支出</v>
      </c>
      <c r="C14" s="173">
        <f t="shared" si="2"/>
        <v>370</v>
      </c>
      <c r="D14" s="173"/>
      <c r="E14" s="183">
        <v>370</v>
      </c>
      <c r="F14" s="183"/>
      <c r="G14" s="183"/>
      <c r="H14" s="183"/>
      <c r="I14" s="183"/>
      <c r="J14" s="183"/>
      <c r="K14" s="183"/>
      <c r="L14" s="183"/>
      <c r="M14" s="183"/>
      <c r="N14" s="183"/>
      <c r="O14" s="183"/>
      <c r="P14" s="180"/>
      <c r="R14" s="180"/>
      <c r="S14" s="180"/>
      <c r="T14" s="180"/>
      <c r="U14" s="180"/>
      <c r="V14" s="180"/>
      <c r="W14" s="180"/>
      <c r="X14" s="180"/>
      <c r="Y14" s="180"/>
    </row>
    <row r="15" spans="1:25" s="305" customFormat="1" ht="23.1" customHeight="1">
      <c r="A15" s="295">
        <v>20111</v>
      </c>
      <c r="B15" s="309" t="str">
        <f>VLOOKUP(A15,Sheet1!A5:B1834,2,0)</f>
        <v>纪检监察事务</v>
      </c>
      <c r="C15" s="297">
        <f t="shared" si="2"/>
        <v>34</v>
      </c>
      <c r="D15" s="297">
        <v>0</v>
      </c>
      <c r="E15" s="311">
        <v>34</v>
      </c>
      <c r="F15" s="311"/>
      <c r="G15" s="311"/>
      <c r="H15" s="311"/>
      <c r="I15" s="311"/>
      <c r="J15" s="311"/>
      <c r="K15" s="311"/>
      <c r="L15" s="311"/>
      <c r="M15" s="311"/>
      <c r="N15" s="311"/>
      <c r="O15" s="311"/>
      <c r="P15" s="312"/>
      <c r="R15" s="312"/>
      <c r="S15" s="312"/>
      <c r="T15" s="312"/>
      <c r="U15" s="312"/>
      <c r="V15" s="312"/>
      <c r="W15" s="312"/>
      <c r="X15" s="312"/>
      <c r="Y15" s="312"/>
    </row>
    <row r="16" spans="1:25" s="176" customFormat="1" ht="23.1" customHeight="1">
      <c r="A16" s="294">
        <v>2011101</v>
      </c>
      <c r="B16" s="286" t="str">
        <f>VLOOKUP(A16,Sheet1!A6:B1835,2,0)</f>
        <v>行政运行</v>
      </c>
      <c r="C16" s="173">
        <f t="shared" si="2"/>
        <v>10</v>
      </c>
      <c r="D16" s="173"/>
      <c r="E16" s="183">
        <v>10</v>
      </c>
      <c r="F16" s="183"/>
      <c r="G16" s="183"/>
      <c r="H16" s="183"/>
      <c r="I16" s="183"/>
      <c r="J16" s="183"/>
      <c r="K16" s="183"/>
      <c r="L16" s="183"/>
      <c r="M16" s="183"/>
      <c r="N16" s="183"/>
      <c r="O16" s="183"/>
      <c r="P16" s="180"/>
      <c r="R16" s="180"/>
      <c r="S16" s="180"/>
      <c r="T16" s="180"/>
      <c r="U16" s="180"/>
      <c r="V16" s="180"/>
      <c r="W16" s="180"/>
      <c r="X16" s="180"/>
      <c r="Y16" s="180"/>
    </row>
    <row r="17" spans="1:25" s="176" customFormat="1" ht="23.1" customHeight="1">
      <c r="A17" s="294">
        <v>2011102</v>
      </c>
      <c r="B17" s="286" t="str">
        <f>VLOOKUP(A17,Sheet1!A7:B1836,2,0)</f>
        <v>一般行政管理事务</v>
      </c>
      <c r="C17" s="173">
        <f t="shared" si="2"/>
        <v>24</v>
      </c>
      <c r="D17" s="173"/>
      <c r="E17" s="183">
        <v>24</v>
      </c>
      <c r="F17" s="183"/>
      <c r="G17" s="183"/>
      <c r="H17" s="183"/>
      <c r="I17" s="183"/>
      <c r="J17" s="183"/>
      <c r="K17" s="183"/>
      <c r="L17" s="183"/>
      <c r="M17" s="183"/>
      <c r="N17" s="183"/>
      <c r="O17" s="183"/>
      <c r="P17" s="180"/>
      <c r="R17" s="180"/>
      <c r="S17" s="180"/>
      <c r="T17" s="180"/>
      <c r="U17" s="180"/>
      <c r="V17" s="180"/>
      <c r="W17" s="180"/>
      <c r="X17" s="180"/>
      <c r="Y17" s="180"/>
    </row>
    <row r="18" spans="1:25" s="305" customFormat="1" ht="23.1" customHeight="1">
      <c r="A18" s="295">
        <v>20113</v>
      </c>
      <c r="B18" s="309" t="str">
        <f>VLOOKUP(A18,Sheet1!A8:B1837,2,0)</f>
        <v>商贸事务</v>
      </c>
      <c r="C18" s="297">
        <f t="shared" si="2"/>
        <v>486</v>
      </c>
      <c r="D18" s="297">
        <v>0</v>
      </c>
      <c r="E18" s="311">
        <v>486</v>
      </c>
      <c r="F18" s="311"/>
      <c r="G18" s="311"/>
      <c r="H18" s="311"/>
      <c r="I18" s="311"/>
      <c r="J18" s="311"/>
      <c r="K18" s="311"/>
      <c r="L18" s="311"/>
      <c r="M18" s="311"/>
      <c r="N18" s="311"/>
      <c r="O18" s="311"/>
      <c r="P18" s="312"/>
      <c r="R18" s="312"/>
      <c r="S18" s="312"/>
      <c r="T18" s="312"/>
      <c r="U18" s="312"/>
      <c r="V18" s="312"/>
      <c r="W18" s="312"/>
      <c r="X18" s="312"/>
      <c r="Y18" s="312"/>
    </row>
    <row r="19" spans="1:25" s="176" customFormat="1" ht="23.1" customHeight="1">
      <c r="A19" s="294">
        <v>2011301</v>
      </c>
      <c r="B19" s="286" t="str">
        <f>VLOOKUP(A19,Sheet1!A9:B1838,2,0)</f>
        <v>行政运行</v>
      </c>
      <c r="C19" s="173">
        <f t="shared" si="2"/>
        <v>36</v>
      </c>
      <c r="D19" s="173"/>
      <c r="E19" s="183">
        <v>36</v>
      </c>
      <c r="F19" s="183"/>
      <c r="G19" s="183"/>
      <c r="H19" s="183"/>
      <c r="I19" s="183"/>
      <c r="J19" s="183"/>
      <c r="K19" s="183"/>
      <c r="L19" s="183"/>
      <c r="M19" s="183"/>
      <c r="N19" s="183"/>
      <c r="O19" s="183"/>
      <c r="P19" s="180"/>
      <c r="R19" s="180"/>
      <c r="S19" s="180"/>
      <c r="T19" s="180"/>
      <c r="U19" s="180"/>
      <c r="V19" s="180"/>
      <c r="W19" s="180"/>
      <c r="X19" s="180"/>
      <c r="Y19" s="180"/>
    </row>
    <row r="20" spans="1:25" s="176" customFormat="1" ht="23.1" customHeight="1">
      <c r="A20" s="294">
        <v>2011308</v>
      </c>
      <c r="B20" s="286" t="str">
        <f>VLOOKUP(A20,Sheet1!A10:B1839,2,0)</f>
        <v>招商引资</v>
      </c>
      <c r="C20" s="173">
        <f t="shared" si="2"/>
        <v>450</v>
      </c>
      <c r="D20" s="173"/>
      <c r="E20" s="183">
        <v>450</v>
      </c>
      <c r="F20" s="183"/>
      <c r="G20" s="183"/>
      <c r="H20" s="183"/>
      <c r="I20" s="183"/>
      <c r="J20" s="183"/>
      <c r="K20" s="183"/>
      <c r="L20" s="183"/>
      <c r="M20" s="183"/>
      <c r="N20" s="183"/>
      <c r="O20" s="183"/>
      <c r="P20" s="180"/>
      <c r="R20" s="180"/>
      <c r="S20" s="180"/>
      <c r="T20" s="180"/>
      <c r="U20" s="180"/>
      <c r="V20" s="180"/>
      <c r="W20" s="180"/>
      <c r="X20" s="180"/>
      <c r="Y20" s="180"/>
    </row>
    <row r="21" spans="1:25" s="305" customFormat="1" ht="23.1" customHeight="1">
      <c r="A21" s="295">
        <v>20129</v>
      </c>
      <c r="B21" s="309" t="str">
        <f>VLOOKUP(A21,Sheet1!A11:B1840,2,0)</f>
        <v>群众团体事务</v>
      </c>
      <c r="C21" s="297">
        <f t="shared" si="2"/>
        <v>57.73</v>
      </c>
      <c r="D21" s="297">
        <v>0</v>
      </c>
      <c r="E21" s="311">
        <v>57.73</v>
      </c>
      <c r="F21" s="311"/>
      <c r="G21" s="311"/>
      <c r="H21" s="311"/>
      <c r="I21" s="311"/>
      <c r="J21" s="311"/>
      <c r="K21" s="311"/>
      <c r="L21" s="311"/>
      <c r="M21" s="311"/>
      <c r="N21" s="311"/>
      <c r="O21" s="311"/>
      <c r="P21" s="312"/>
      <c r="R21" s="312"/>
      <c r="S21" s="312"/>
      <c r="T21" s="312"/>
      <c r="U21" s="312"/>
      <c r="V21" s="312"/>
      <c r="W21" s="312"/>
      <c r="X21" s="312"/>
      <c r="Y21" s="312"/>
    </row>
    <row r="22" spans="1:25" s="176" customFormat="1" ht="23.1" customHeight="1">
      <c r="A22" s="294">
        <v>2012906</v>
      </c>
      <c r="B22" s="286" t="str">
        <f>VLOOKUP(A22,Sheet1!A12:B1841,2,0)</f>
        <v>工会事务</v>
      </c>
      <c r="C22" s="173">
        <f t="shared" si="2"/>
        <v>51.73</v>
      </c>
      <c r="D22" s="173"/>
      <c r="E22" s="183">
        <v>51.73</v>
      </c>
      <c r="F22" s="183"/>
      <c r="G22" s="183"/>
      <c r="H22" s="183"/>
      <c r="I22" s="183"/>
      <c r="J22" s="183"/>
      <c r="K22" s="183"/>
      <c r="L22" s="183"/>
      <c r="M22" s="183"/>
      <c r="N22" s="183"/>
      <c r="O22" s="183"/>
      <c r="P22" s="180"/>
      <c r="R22" s="180"/>
      <c r="S22" s="180"/>
      <c r="T22" s="180"/>
      <c r="U22" s="180"/>
      <c r="V22" s="180"/>
      <c r="W22" s="180"/>
      <c r="X22" s="180"/>
      <c r="Y22" s="180"/>
    </row>
    <row r="23" spans="1:25" s="176" customFormat="1" ht="23.1" customHeight="1">
      <c r="A23" s="294">
        <v>2012950</v>
      </c>
      <c r="B23" s="286" t="str">
        <f>VLOOKUP(A23,Sheet1!A13:B1842,2,0)</f>
        <v>事业运行</v>
      </c>
      <c r="C23" s="173">
        <f t="shared" si="2"/>
        <v>6</v>
      </c>
      <c r="D23" s="173"/>
      <c r="E23" s="183">
        <v>6</v>
      </c>
      <c r="F23" s="183"/>
      <c r="G23" s="183"/>
      <c r="H23" s="183"/>
      <c r="I23" s="183"/>
      <c r="J23" s="183"/>
      <c r="K23" s="183"/>
      <c r="L23" s="183"/>
      <c r="M23" s="183"/>
      <c r="N23" s="183"/>
      <c r="O23" s="183"/>
      <c r="P23" s="180"/>
      <c r="R23" s="180"/>
      <c r="S23" s="180"/>
      <c r="T23" s="180"/>
      <c r="U23" s="180"/>
      <c r="V23" s="180"/>
      <c r="W23" s="180"/>
      <c r="X23" s="180"/>
      <c r="Y23" s="180"/>
    </row>
    <row r="24" spans="1:25" s="305" customFormat="1" ht="23.1" customHeight="1">
      <c r="A24" s="295">
        <v>20132</v>
      </c>
      <c r="B24" s="309" t="str">
        <f>VLOOKUP(A24,Sheet1!A14:B1843,2,0)</f>
        <v>组织事务</v>
      </c>
      <c r="C24" s="297">
        <f t="shared" si="2"/>
        <v>318.86</v>
      </c>
      <c r="D24" s="297">
        <v>0</v>
      </c>
      <c r="E24" s="311">
        <v>318.86</v>
      </c>
      <c r="F24" s="311"/>
      <c r="G24" s="311"/>
      <c r="H24" s="311"/>
      <c r="I24" s="311"/>
      <c r="J24" s="311"/>
      <c r="K24" s="311"/>
      <c r="L24" s="311"/>
      <c r="M24" s="311"/>
      <c r="N24" s="311"/>
      <c r="O24" s="311"/>
      <c r="P24" s="312"/>
      <c r="R24" s="312"/>
      <c r="S24" s="312"/>
      <c r="T24" s="312"/>
      <c r="U24" s="312"/>
      <c r="V24" s="312"/>
      <c r="W24" s="312"/>
      <c r="X24" s="312"/>
      <c r="Y24" s="312"/>
    </row>
    <row r="25" spans="1:25" s="176" customFormat="1" ht="23.1" customHeight="1">
      <c r="A25" s="294">
        <v>2013201</v>
      </c>
      <c r="B25" s="286" t="str">
        <f>VLOOKUP(A25,Sheet1!A15:B1844,2,0)</f>
        <v>行政运行</v>
      </c>
      <c r="C25" s="173">
        <f t="shared" si="2"/>
        <v>8</v>
      </c>
      <c r="D25" s="173"/>
      <c r="E25" s="183">
        <v>8</v>
      </c>
      <c r="F25" s="183"/>
      <c r="G25" s="183"/>
      <c r="H25" s="183"/>
      <c r="I25" s="183"/>
      <c r="J25" s="183"/>
      <c r="K25" s="183"/>
      <c r="L25" s="183"/>
      <c r="M25" s="183"/>
      <c r="N25" s="183"/>
      <c r="O25" s="183"/>
      <c r="P25" s="180"/>
      <c r="R25" s="180"/>
      <c r="S25" s="180"/>
      <c r="T25" s="180"/>
      <c r="U25" s="180"/>
      <c r="V25" s="180"/>
      <c r="W25" s="180"/>
      <c r="X25" s="180"/>
      <c r="Y25" s="180"/>
    </row>
    <row r="26" spans="1:25" s="176" customFormat="1" ht="23.1" customHeight="1">
      <c r="A26" s="294">
        <v>2013299</v>
      </c>
      <c r="B26" s="286" t="str">
        <f>VLOOKUP(A26,Sheet1!A16:B1845,2,0)</f>
        <v>其他组织事务支出</v>
      </c>
      <c r="C26" s="173">
        <f t="shared" si="2"/>
        <v>310.86</v>
      </c>
      <c r="D26" s="173"/>
      <c r="E26" s="183">
        <v>310.86</v>
      </c>
      <c r="F26" s="183"/>
      <c r="G26" s="183"/>
      <c r="H26" s="183"/>
      <c r="I26" s="183"/>
      <c r="J26" s="183"/>
      <c r="K26" s="183"/>
      <c r="L26" s="183"/>
      <c r="M26" s="183"/>
      <c r="N26" s="183"/>
      <c r="O26" s="183"/>
      <c r="P26" s="180"/>
      <c r="R26" s="180"/>
      <c r="S26" s="180"/>
      <c r="T26" s="180"/>
      <c r="U26" s="180"/>
      <c r="V26" s="180"/>
      <c r="W26" s="180"/>
      <c r="X26" s="180"/>
      <c r="Y26" s="180"/>
    </row>
    <row r="27" spans="1:25" s="305" customFormat="1" ht="23.1" customHeight="1">
      <c r="A27" s="295">
        <v>20133</v>
      </c>
      <c r="B27" s="309" t="str">
        <f>VLOOKUP(A27,Sheet1!A17:B1846,2,0)</f>
        <v>宣传事务</v>
      </c>
      <c r="C27" s="297">
        <f t="shared" si="2"/>
        <v>338</v>
      </c>
      <c r="D27" s="297">
        <v>0</v>
      </c>
      <c r="E27" s="311">
        <v>338</v>
      </c>
      <c r="F27" s="311"/>
      <c r="G27" s="311"/>
      <c r="H27" s="311"/>
      <c r="I27" s="311"/>
      <c r="J27" s="311"/>
      <c r="K27" s="311"/>
      <c r="L27" s="311"/>
      <c r="M27" s="311"/>
      <c r="N27" s="311"/>
      <c r="O27" s="311"/>
      <c r="P27" s="312"/>
      <c r="R27" s="312"/>
      <c r="S27" s="312"/>
      <c r="T27" s="312"/>
      <c r="U27" s="312"/>
      <c r="V27" s="312"/>
      <c r="W27" s="312"/>
      <c r="X27" s="312"/>
      <c r="Y27" s="312"/>
    </row>
    <row r="28" spans="1:25" s="176" customFormat="1" ht="23.1" customHeight="1">
      <c r="A28" s="294">
        <v>2013350</v>
      </c>
      <c r="B28" s="286" t="str">
        <f>VLOOKUP(A28,Sheet1!A18:B1847,2,0)</f>
        <v>事业运行</v>
      </c>
      <c r="C28" s="173">
        <f t="shared" si="2"/>
        <v>8</v>
      </c>
      <c r="D28" s="173"/>
      <c r="E28" s="183">
        <v>8</v>
      </c>
      <c r="F28" s="183"/>
      <c r="G28" s="183"/>
      <c r="H28" s="183"/>
      <c r="I28" s="183"/>
      <c r="J28" s="183"/>
      <c r="K28" s="183"/>
      <c r="L28" s="183"/>
      <c r="M28" s="183"/>
      <c r="N28" s="183"/>
      <c r="O28" s="183"/>
      <c r="P28" s="180"/>
      <c r="R28" s="180"/>
      <c r="S28" s="180"/>
      <c r="T28" s="180"/>
      <c r="U28" s="180"/>
      <c r="V28" s="180"/>
      <c r="W28" s="180"/>
      <c r="X28" s="180"/>
      <c r="Y28" s="180"/>
    </row>
    <row r="29" spans="1:25" s="176" customFormat="1" ht="23.1" customHeight="1">
      <c r="A29" s="294">
        <v>2013399</v>
      </c>
      <c r="B29" s="286" t="str">
        <f>VLOOKUP(A29,Sheet1!A19:B1848,2,0)</f>
        <v>其他宣传事务支出</v>
      </c>
      <c r="C29" s="173">
        <f t="shared" si="2"/>
        <v>330</v>
      </c>
      <c r="D29" s="173"/>
      <c r="E29" s="183">
        <v>330</v>
      </c>
      <c r="F29" s="183"/>
      <c r="G29" s="183"/>
      <c r="H29" s="183"/>
      <c r="I29" s="183"/>
      <c r="J29" s="183"/>
      <c r="K29" s="183"/>
      <c r="L29" s="183"/>
      <c r="M29" s="183"/>
      <c r="N29" s="183"/>
      <c r="O29" s="183"/>
      <c r="P29" s="180"/>
      <c r="R29" s="180"/>
      <c r="S29" s="180"/>
      <c r="T29" s="180"/>
      <c r="U29" s="180"/>
      <c r="V29" s="180"/>
      <c r="W29" s="180"/>
      <c r="X29" s="180"/>
      <c r="Y29" s="180"/>
    </row>
    <row r="30" spans="1:25" s="305" customFormat="1" ht="23.1" customHeight="1">
      <c r="A30" s="295">
        <v>204</v>
      </c>
      <c r="B30" s="309" t="str">
        <f>VLOOKUP(A30,Sheet1!A20:B1849,2,0)</f>
        <v>公共安全支出</v>
      </c>
      <c r="C30" s="297">
        <f t="shared" si="2"/>
        <v>1758.6599999999999</v>
      </c>
      <c r="D30" s="297">
        <v>952.88</v>
      </c>
      <c r="E30" s="311">
        <v>805.78</v>
      </c>
      <c r="F30" s="311"/>
      <c r="G30" s="311"/>
      <c r="H30" s="311"/>
      <c r="I30" s="311"/>
      <c r="J30" s="311"/>
      <c r="K30" s="311"/>
      <c r="L30" s="311"/>
      <c r="M30" s="311"/>
      <c r="N30" s="311"/>
      <c r="O30" s="311"/>
      <c r="P30" s="312"/>
      <c r="R30" s="312"/>
      <c r="S30" s="312"/>
      <c r="T30" s="312"/>
      <c r="U30" s="312"/>
      <c r="V30" s="312"/>
      <c r="W30" s="312"/>
      <c r="X30" s="312"/>
      <c r="Y30" s="312"/>
    </row>
    <row r="31" spans="1:25" s="305" customFormat="1" ht="23.1" customHeight="1">
      <c r="A31" s="295">
        <v>20402</v>
      </c>
      <c r="B31" s="309" t="str">
        <f>VLOOKUP(A31,Sheet1!A21:B1850,2,0)</f>
        <v>公安</v>
      </c>
      <c r="C31" s="297">
        <f t="shared" si="2"/>
        <v>1758.6599999999999</v>
      </c>
      <c r="D31" s="297">
        <v>952.88</v>
      </c>
      <c r="E31" s="311">
        <v>805.78</v>
      </c>
      <c r="F31" s="311"/>
      <c r="G31" s="311"/>
      <c r="H31" s="311"/>
      <c r="I31" s="311"/>
      <c r="J31" s="311"/>
      <c r="K31" s="311"/>
      <c r="L31" s="311"/>
      <c r="M31" s="311"/>
      <c r="N31" s="311"/>
      <c r="O31" s="311"/>
      <c r="P31" s="312"/>
      <c r="R31" s="312"/>
      <c r="S31" s="312"/>
      <c r="T31" s="312"/>
      <c r="U31" s="312"/>
      <c r="V31" s="312"/>
      <c r="W31" s="312"/>
      <c r="X31" s="312"/>
      <c r="Y31" s="312"/>
    </row>
    <row r="32" spans="1:25" s="176" customFormat="1" ht="23.1" customHeight="1">
      <c r="A32" s="294">
        <v>2040201</v>
      </c>
      <c r="B32" s="286" t="str">
        <f>VLOOKUP(A32,Sheet1!A22:B1851,2,0)</f>
        <v>行政运行</v>
      </c>
      <c r="C32" s="173">
        <f t="shared" si="2"/>
        <v>1158.6600000000001</v>
      </c>
      <c r="D32" s="173">
        <v>952.88</v>
      </c>
      <c r="E32" s="183">
        <v>205.78</v>
      </c>
      <c r="F32" s="183"/>
      <c r="G32" s="183"/>
      <c r="H32" s="183"/>
      <c r="I32" s="183"/>
      <c r="J32" s="183"/>
      <c r="K32" s="183"/>
      <c r="L32" s="183"/>
      <c r="M32" s="183"/>
      <c r="N32" s="183"/>
      <c r="O32" s="183"/>
      <c r="P32" s="180"/>
      <c r="R32" s="180"/>
      <c r="S32" s="180"/>
      <c r="T32" s="180"/>
      <c r="U32" s="180"/>
      <c r="V32" s="180"/>
      <c r="W32" s="180"/>
      <c r="X32" s="180"/>
      <c r="Y32" s="180"/>
    </row>
    <row r="33" spans="1:25" s="176" customFormat="1" ht="23.1" customHeight="1">
      <c r="A33" s="294">
        <v>2040220</v>
      </c>
      <c r="B33" s="286" t="str">
        <f>VLOOKUP(A33,Sheet1!A23:B1852,2,0)</f>
        <v>执法办案</v>
      </c>
      <c r="C33" s="173">
        <f t="shared" si="2"/>
        <v>300</v>
      </c>
      <c r="D33" s="173"/>
      <c r="E33" s="183">
        <v>300</v>
      </c>
      <c r="F33" s="183"/>
      <c r="G33" s="183"/>
      <c r="H33" s="183"/>
      <c r="I33" s="183"/>
      <c r="J33" s="183"/>
      <c r="K33" s="183"/>
      <c r="L33" s="183"/>
      <c r="M33" s="183"/>
      <c r="N33" s="183"/>
      <c r="O33" s="183"/>
      <c r="P33" s="180"/>
      <c r="R33" s="180"/>
      <c r="S33" s="180"/>
      <c r="T33" s="180"/>
      <c r="U33" s="180"/>
      <c r="V33" s="180"/>
      <c r="W33" s="180"/>
      <c r="X33" s="180"/>
      <c r="Y33" s="180"/>
    </row>
    <row r="34" spans="1:25" s="176" customFormat="1" ht="23.1" customHeight="1">
      <c r="A34" s="294">
        <v>2040299</v>
      </c>
      <c r="B34" s="286" t="str">
        <f>VLOOKUP(A34,Sheet1!A24:B1853,2,0)</f>
        <v>其他公安支出</v>
      </c>
      <c r="C34" s="173">
        <f t="shared" si="2"/>
        <v>300</v>
      </c>
      <c r="D34" s="173"/>
      <c r="E34" s="183">
        <v>300</v>
      </c>
      <c r="F34" s="183"/>
      <c r="G34" s="183"/>
      <c r="H34" s="183"/>
      <c r="I34" s="183"/>
      <c r="J34" s="183"/>
      <c r="K34" s="183"/>
      <c r="L34" s="183"/>
      <c r="M34" s="183"/>
      <c r="N34" s="183"/>
      <c r="O34" s="183"/>
      <c r="P34" s="180"/>
      <c r="R34" s="180"/>
      <c r="S34" s="180"/>
      <c r="T34" s="180"/>
      <c r="U34" s="180"/>
      <c r="V34" s="180"/>
      <c r="W34" s="180"/>
      <c r="X34" s="180"/>
      <c r="Y34" s="180"/>
    </row>
    <row r="35" spans="1:25" s="305" customFormat="1" ht="23.1" customHeight="1">
      <c r="A35" s="295">
        <v>206</v>
      </c>
      <c r="B35" s="309" t="str">
        <f>VLOOKUP(A35,Sheet1!A25:B1854,2,0)</f>
        <v>科学技术支出</v>
      </c>
      <c r="C35" s="297">
        <f t="shared" si="2"/>
        <v>887.17</v>
      </c>
      <c r="D35" s="297">
        <v>0</v>
      </c>
      <c r="E35" s="311">
        <v>887.17</v>
      </c>
      <c r="F35" s="311"/>
      <c r="G35" s="311"/>
      <c r="H35" s="311"/>
      <c r="I35" s="311"/>
      <c r="J35" s="311"/>
      <c r="K35" s="311"/>
      <c r="L35" s="311"/>
      <c r="M35" s="311"/>
      <c r="N35" s="311"/>
      <c r="O35" s="311"/>
      <c r="P35" s="312"/>
      <c r="R35" s="312"/>
      <c r="S35" s="312"/>
      <c r="T35" s="312"/>
      <c r="U35" s="312"/>
      <c r="V35" s="312"/>
      <c r="W35" s="312"/>
      <c r="X35" s="312"/>
      <c r="Y35" s="312"/>
    </row>
    <row r="36" spans="1:25" s="305" customFormat="1" ht="23.1" customHeight="1">
      <c r="A36" s="295">
        <v>20601</v>
      </c>
      <c r="B36" s="309" t="str">
        <f>VLOOKUP(A36,Sheet1!A26:B1855,2,0)</f>
        <v>科学技术管理事务</v>
      </c>
      <c r="C36" s="297">
        <f t="shared" si="2"/>
        <v>887.17</v>
      </c>
      <c r="D36" s="297">
        <v>0</v>
      </c>
      <c r="E36" s="311">
        <v>887.17</v>
      </c>
      <c r="F36" s="311"/>
      <c r="G36" s="311"/>
      <c r="H36" s="311"/>
      <c r="I36" s="311"/>
      <c r="J36" s="311"/>
      <c r="K36" s="311"/>
      <c r="L36" s="311"/>
      <c r="M36" s="311"/>
      <c r="N36" s="311"/>
      <c r="O36" s="311"/>
      <c r="P36" s="312"/>
      <c r="R36" s="312"/>
      <c r="S36" s="312"/>
      <c r="T36" s="312"/>
      <c r="U36" s="312"/>
      <c r="V36" s="312"/>
      <c r="W36" s="312"/>
      <c r="X36" s="312"/>
      <c r="Y36" s="312"/>
    </row>
    <row r="37" spans="1:25" s="176" customFormat="1" ht="23.1" customHeight="1">
      <c r="A37" s="294">
        <v>2060101</v>
      </c>
      <c r="B37" s="286" t="str">
        <f>VLOOKUP(A37,Sheet1!A27:B1856,2,0)</f>
        <v>行政运行</v>
      </c>
      <c r="C37" s="173">
        <f t="shared" si="2"/>
        <v>24</v>
      </c>
      <c r="D37" s="173"/>
      <c r="E37" s="183">
        <v>24</v>
      </c>
      <c r="F37" s="183"/>
      <c r="G37" s="183"/>
      <c r="H37" s="183"/>
      <c r="I37" s="183"/>
      <c r="J37" s="183"/>
      <c r="K37" s="183"/>
      <c r="L37" s="183"/>
      <c r="M37" s="183"/>
      <c r="N37" s="183"/>
      <c r="O37" s="183"/>
      <c r="P37" s="180"/>
      <c r="R37" s="180"/>
      <c r="S37" s="180"/>
      <c r="T37" s="180"/>
      <c r="U37" s="180"/>
      <c r="V37" s="180"/>
      <c r="W37" s="180"/>
      <c r="X37" s="180"/>
      <c r="Y37" s="180"/>
    </row>
    <row r="38" spans="1:25" s="176" customFormat="1" ht="23.1" customHeight="1">
      <c r="A38" s="294">
        <v>2060199</v>
      </c>
      <c r="B38" s="286" t="str">
        <f>VLOOKUP(A38,Sheet1!A28:B1857,2,0)</f>
        <v>其他科学技术管理事务支出</v>
      </c>
      <c r="C38" s="173">
        <f t="shared" si="2"/>
        <v>863.17</v>
      </c>
      <c r="D38" s="173"/>
      <c r="E38" s="183">
        <v>863.17</v>
      </c>
      <c r="F38" s="183"/>
      <c r="G38" s="183"/>
      <c r="H38" s="183"/>
      <c r="I38" s="183"/>
      <c r="J38" s="183"/>
      <c r="K38" s="183"/>
      <c r="L38" s="183"/>
      <c r="M38" s="183"/>
      <c r="N38" s="183"/>
      <c r="O38" s="183"/>
      <c r="P38" s="180"/>
      <c r="R38" s="180"/>
      <c r="S38" s="180"/>
      <c r="T38" s="180"/>
      <c r="U38" s="180"/>
      <c r="V38" s="180"/>
      <c r="W38" s="180"/>
      <c r="X38" s="180"/>
      <c r="Y38" s="180"/>
    </row>
    <row r="39" spans="1:25" s="305" customFormat="1" ht="23.1" customHeight="1">
      <c r="A39" s="295">
        <v>208</v>
      </c>
      <c r="B39" s="309" t="str">
        <f>VLOOKUP(A39,Sheet1!A19:B1848,2,0)</f>
        <v>社会保障和就业支出</v>
      </c>
      <c r="C39" s="297">
        <f t="shared" si="2"/>
        <v>353.71999999999997</v>
      </c>
      <c r="D39" s="297">
        <v>277.71999999999997</v>
      </c>
      <c r="E39" s="311">
        <v>76</v>
      </c>
      <c r="F39" s="311"/>
      <c r="G39" s="311"/>
      <c r="H39" s="311"/>
      <c r="I39" s="311"/>
      <c r="J39" s="311"/>
      <c r="K39" s="311"/>
      <c r="L39" s="311"/>
      <c r="M39" s="311"/>
      <c r="N39" s="311"/>
      <c r="O39" s="311"/>
      <c r="P39" s="312"/>
      <c r="R39" s="312"/>
      <c r="S39" s="312"/>
      <c r="T39" s="312"/>
      <c r="U39" s="312"/>
      <c r="V39" s="312"/>
      <c r="W39" s="312"/>
      <c r="X39" s="312"/>
      <c r="Y39" s="312"/>
    </row>
    <row r="40" spans="1:25" s="305" customFormat="1" ht="23.1" customHeight="1">
      <c r="A40" s="295">
        <v>20801</v>
      </c>
      <c r="B40" s="309" t="str">
        <f>VLOOKUP(A40,Sheet1!A20:B1849,2,0)</f>
        <v>人力资源和社会保障管理事务</v>
      </c>
      <c r="C40" s="297">
        <f t="shared" si="2"/>
        <v>166.51</v>
      </c>
      <c r="D40" s="297">
        <v>90.51</v>
      </c>
      <c r="E40" s="311">
        <v>76</v>
      </c>
      <c r="F40" s="311"/>
      <c r="G40" s="311"/>
      <c r="H40" s="311"/>
      <c r="I40" s="311"/>
      <c r="J40" s="311"/>
      <c r="K40" s="311"/>
      <c r="L40" s="311"/>
      <c r="M40" s="311"/>
      <c r="N40" s="311"/>
      <c r="O40" s="311"/>
      <c r="P40" s="312"/>
      <c r="R40" s="312"/>
      <c r="S40" s="312"/>
      <c r="T40" s="312"/>
      <c r="U40" s="312"/>
      <c r="V40" s="312"/>
      <c r="W40" s="312"/>
      <c r="X40" s="312"/>
      <c r="Y40" s="312"/>
    </row>
    <row r="41" spans="1:25" s="176" customFormat="1" ht="23.1" customHeight="1">
      <c r="A41" s="294">
        <v>2080106</v>
      </c>
      <c r="B41" s="286" t="str">
        <f>VLOOKUP(A41,Sheet1!A21:B1850,2,0)</f>
        <v>就业管理事务</v>
      </c>
      <c r="C41" s="173">
        <f t="shared" si="2"/>
        <v>70</v>
      </c>
      <c r="D41" s="173"/>
      <c r="E41" s="183">
        <v>70</v>
      </c>
      <c r="F41" s="183"/>
      <c r="G41" s="183"/>
      <c r="H41" s="183"/>
      <c r="I41" s="183"/>
      <c r="J41" s="183"/>
      <c r="K41" s="183"/>
      <c r="L41" s="183"/>
      <c r="M41" s="183"/>
      <c r="N41" s="183"/>
      <c r="O41" s="183"/>
      <c r="P41" s="180"/>
      <c r="R41" s="180"/>
      <c r="S41" s="180"/>
      <c r="T41" s="180"/>
      <c r="U41" s="180"/>
      <c r="V41" s="180"/>
      <c r="W41" s="180"/>
      <c r="X41" s="180"/>
      <c r="Y41" s="180"/>
    </row>
    <row r="42" spans="1:25" s="176" customFormat="1" ht="23.1" customHeight="1">
      <c r="A42" s="294">
        <v>2080150</v>
      </c>
      <c r="B42" s="286" t="str">
        <f>VLOOKUP(A42,Sheet1!A22:B1851,2,0)</f>
        <v>事业运行</v>
      </c>
      <c r="C42" s="173">
        <f t="shared" si="2"/>
        <v>96.51</v>
      </c>
      <c r="D42" s="173">
        <v>90.51</v>
      </c>
      <c r="E42" s="183">
        <v>6</v>
      </c>
      <c r="F42" s="183"/>
      <c r="G42" s="183"/>
      <c r="H42" s="183"/>
      <c r="I42" s="183"/>
      <c r="J42" s="183"/>
      <c r="K42" s="183"/>
      <c r="L42" s="183"/>
      <c r="M42" s="183"/>
      <c r="N42" s="183"/>
      <c r="O42" s="183"/>
      <c r="P42" s="180"/>
      <c r="R42" s="180"/>
      <c r="S42" s="180"/>
      <c r="T42" s="180"/>
      <c r="U42" s="180"/>
      <c r="V42" s="180"/>
      <c r="W42" s="180"/>
      <c r="X42" s="180"/>
      <c r="Y42" s="180"/>
    </row>
    <row r="43" spans="1:25" s="305" customFormat="1" ht="23.1" customHeight="1">
      <c r="A43" s="295">
        <v>20805</v>
      </c>
      <c r="B43" s="309" t="str">
        <f>VLOOKUP(A43,Sheet1!A23:B1852,2,0)</f>
        <v>行政事业单位养老支出</v>
      </c>
      <c r="C43" s="297">
        <f t="shared" si="2"/>
        <v>187.20999999999998</v>
      </c>
      <c r="D43" s="297">
        <v>187.20999999999998</v>
      </c>
      <c r="E43" s="311">
        <v>0</v>
      </c>
      <c r="F43" s="311"/>
      <c r="G43" s="311"/>
      <c r="H43" s="311"/>
      <c r="I43" s="311"/>
      <c r="J43" s="311"/>
      <c r="K43" s="311"/>
      <c r="L43" s="311"/>
      <c r="M43" s="311"/>
      <c r="N43" s="311"/>
      <c r="O43" s="311"/>
      <c r="P43" s="312"/>
      <c r="R43" s="312"/>
      <c r="S43" s="312"/>
      <c r="T43" s="312"/>
      <c r="U43" s="312"/>
      <c r="V43" s="312"/>
      <c r="W43" s="312"/>
      <c r="X43" s="312"/>
      <c r="Y43" s="312"/>
    </row>
    <row r="44" spans="1:25" s="176" customFormat="1" ht="23.1" customHeight="1">
      <c r="A44" s="294">
        <v>2080505</v>
      </c>
      <c r="B44" s="286" t="str">
        <f>VLOOKUP(A44,Sheet1!A24:B1853,2,0)</f>
        <v>机关事业单位基本养老保险缴费支出</v>
      </c>
      <c r="C44" s="173">
        <f t="shared" si="2"/>
        <v>187.20999999999998</v>
      </c>
      <c r="D44" s="173">
        <v>187.20999999999998</v>
      </c>
      <c r="E44" s="183">
        <v>0</v>
      </c>
      <c r="F44" s="183"/>
      <c r="G44" s="183"/>
      <c r="H44" s="183"/>
      <c r="I44" s="183"/>
      <c r="J44" s="183"/>
      <c r="K44" s="183"/>
      <c r="L44" s="183"/>
      <c r="M44" s="183"/>
      <c r="N44" s="183"/>
      <c r="O44" s="183"/>
      <c r="P44" s="180"/>
      <c r="R44" s="180"/>
      <c r="S44" s="180"/>
      <c r="T44" s="180"/>
      <c r="U44" s="180"/>
      <c r="V44" s="180"/>
      <c r="W44" s="180"/>
      <c r="X44" s="180"/>
      <c r="Y44" s="180"/>
    </row>
    <row r="45" spans="1:25" s="305" customFormat="1" ht="23.1" customHeight="1">
      <c r="A45" s="295">
        <v>210</v>
      </c>
      <c r="B45" s="309" t="str">
        <f>VLOOKUP(A45,Sheet1!A25:B1854,2,0)</f>
        <v>卫生健康支出</v>
      </c>
      <c r="C45" s="297">
        <f t="shared" si="2"/>
        <v>103.58000000000001</v>
      </c>
      <c r="D45" s="297">
        <v>103.58000000000001</v>
      </c>
      <c r="E45" s="311">
        <v>0</v>
      </c>
      <c r="F45" s="311"/>
      <c r="G45" s="311"/>
      <c r="H45" s="311"/>
      <c r="I45" s="311"/>
      <c r="J45" s="311"/>
      <c r="K45" s="311"/>
      <c r="L45" s="311"/>
      <c r="M45" s="311"/>
      <c r="N45" s="311"/>
      <c r="O45" s="311"/>
      <c r="P45" s="312"/>
      <c r="R45" s="312"/>
      <c r="S45" s="312"/>
      <c r="T45" s="312"/>
      <c r="U45" s="312"/>
      <c r="V45" s="312"/>
      <c r="W45" s="312"/>
      <c r="X45" s="312"/>
      <c r="Y45" s="312"/>
    </row>
    <row r="46" spans="1:25" s="305" customFormat="1" ht="23.1" customHeight="1">
      <c r="A46" s="295">
        <v>21011</v>
      </c>
      <c r="B46" s="309" t="str">
        <f>VLOOKUP(A46,Sheet1!A26:B1855,2,0)</f>
        <v>行政事业单位医疗</v>
      </c>
      <c r="C46" s="297">
        <f t="shared" si="2"/>
        <v>103.58000000000001</v>
      </c>
      <c r="D46" s="297">
        <v>103.58000000000001</v>
      </c>
      <c r="E46" s="311">
        <v>0</v>
      </c>
      <c r="F46" s="311"/>
      <c r="G46" s="311"/>
      <c r="H46" s="311"/>
      <c r="I46" s="311"/>
      <c r="J46" s="311"/>
      <c r="K46" s="311"/>
      <c r="L46" s="311"/>
      <c r="M46" s="311"/>
      <c r="N46" s="311"/>
      <c r="O46" s="311"/>
      <c r="P46" s="312"/>
      <c r="R46" s="312"/>
      <c r="S46" s="312"/>
      <c r="T46" s="312"/>
      <c r="U46" s="312"/>
      <c r="V46" s="312"/>
      <c r="W46" s="312"/>
      <c r="X46" s="312"/>
      <c r="Y46" s="312"/>
    </row>
    <row r="47" spans="1:25" s="176" customFormat="1" ht="23.1" customHeight="1">
      <c r="A47" s="294">
        <v>2101101</v>
      </c>
      <c r="B47" s="286" t="str">
        <f>VLOOKUP(A47,Sheet1!A22:B1851,2,0)</f>
        <v>行政单位医疗</v>
      </c>
      <c r="C47" s="173">
        <f t="shared" si="2"/>
        <v>103.58000000000001</v>
      </c>
      <c r="D47" s="173">
        <v>103.58000000000001</v>
      </c>
      <c r="E47" s="183">
        <v>0</v>
      </c>
      <c r="F47" s="183"/>
      <c r="G47" s="183"/>
      <c r="H47" s="183"/>
      <c r="I47" s="183"/>
      <c r="J47" s="183"/>
      <c r="K47" s="183"/>
      <c r="L47" s="183"/>
      <c r="M47" s="183"/>
      <c r="N47" s="183"/>
      <c r="O47" s="183"/>
      <c r="P47" s="180"/>
      <c r="R47" s="180"/>
      <c r="S47" s="180"/>
      <c r="T47" s="180"/>
      <c r="U47" s="180"/>
      <c r="V47" s="180"/>
      <c r="W47" s="180"/>
      <c r="X47" s="180"/>
      <c r="Y47" s="180"/>
    </row>
    <row r="48" spans="1:25" s="305" customFormat="1" ht="23.1" customHeight="1">
      <c r="A48" s="295">
        <v>212</v>
      </c>
      <c r="B48" s="309" t="str">
        <f>VLOOKUP(A48,Sheet1!A23:B1852,2,0)</f>
        <v>城乡社区支出</v>
      </c>
      <c r="C48" s="297">
        <f t="shared" si="2"/>
        <v>7763.18</v>
      </c>
      <c r="D48" s="297">
        <v>31.08</v>
      </c>
      <c r="E48" s="311">
        <v>7732.1</v>
      </c>
      <c r="F48" s="311"/>
      <c r="G48" s="311"/>
      <c r="H48" s="311"/>
      <c r="I48" s="311"/>
      <c r="J48" s="311"/>
      <c r="K48" s="311"/>
      <c r="L48" s="311"/>
      <c r="M48" s="311"/>
      <c r="N48" s="311"/>
      <c r="O48" s="311"/>
      <c r="P48" s="312"/>
      <c r="R48" s="312"/>
      <c r="S48" s="312"/>
      <c r="T48" s="312"/>
      <c r="U48" s="312"/>
      <c r="V48" s="312"/>
      <c r="W48" s="312"/>
      <c r="X48" s="312"/>
      <c r="Y48" s="312"/>
    </row>
    <row r="49" spans="1:25" s="305" customFormat="1" ht="23.1" customHeight="1">
      <c r="A49" s="295">
        <v>21201</v>
      </c>
      <c r="B49" s="309" t="str">
        <f>VLOOKUP(A49,Sheet1!A24:B1853,2,0)</f>
        <v>城乡社区管理事务</v>
      </c>
      <c r="C49" s="297">
        <f t="shared" si="2"/>
        <v>707.08</v>
      </c>
      <c r="D49" s="297">
        <v>31.08</v>
      </c>
      <c r="E49" s="311">
        <v>676</v>
      </c>
      <c r="F49" s="311"/>
      <c r="G49" s="311"/>
      <c r="H49" s="311"/>
      <c r="I49" s="311"/>
      <c r="J49" s="311"/>
      <c r="K49" s="311"/>
      <c r="L49" s="311"/>
      <c r="M49" s="311"/>
      <c r="N49" s="311"/>
      <c r="O49" s="311"/>
      <c r="P49" s="312"/>
      <c r="R49" s="312"/>
      <c r="S49" s="312"/>
      <c r="T49" s="312"/>
      <c r="U49" s="312"/>
      <c r="V49" s="312"/>
      <c r="W49" s="312"/>
      <c r="X49" s="312"/>
      <c r="Y49" s="312"/>
    </row>
    <row r="50" spans="1:25" s="176" customFormat="1" ht="23.1" customHeight="1">
      <c r="A50" s="294">
        <v>2120101</v>
      </c>
      <c r="B50" s="286" t="str">
        <f>VLOOKUP(A50,Sheet1!A25:B1854,2,0)</f>
        <v>行政运行</v>
      </c>
      <c r="C50" s="173">
        <f t="shared" si="2"/>
        <v>105.08</v>
      </c>
      <c r="D50" s="173">
        <v>31.08</v>
      </c>
      <c r="E50" s="183">
        <v>74</v>
      </c>
      <c r="F50" s="183"/>
      <c r="G50" s="183"/>
      <c r="H50" s="183"/>
      <c r="I50" s="183"/>
      <c r="J50" s="183"/>
      <c r="K50" s="183"/>
      <c r="L50" s="183"/>
      <c r="M50" s="183"/>
      <c r="N50" s="183"/>
      <c r="O50" s="183"/>
      <c r="P50" s="180"/>
      <c r="R50" s="180"/>
      <c r="S50" s="180"/>
      <c r="T50" s="180"/>
      <c r="U50" s="180"/>
      <c r="V50" s="180"/>
      <c r="W50" s="180"/>
      <c r="X50" s="180"/>
      <c r="Y50" s="180"/>
    </row>
    <row r="51" spans="1:25" s="176" customFormat="1" ht="23.1" customHeight="1">
      <c r="A51" s="294">
        <v>2120102</v>
      </c>
      <c r="B51" s="286" t="str">
        <f>VLOOKUP(A51,Sheet1!A26:B1855,2,0)</f>
        <v>一般行政管理事务</v>
      </c>
      <c r="C51" s="173">
        <f t="shared" si="2"/>
        <v>118</v>
      </c>
      <c r="D51" s="173"/>
      <c r="E51" s="183">
        <v>118</v>
      </c>
      <c r="F51" s="183"/>
      <c r="G51" s="183"/>
      <c r="H51" s="183"/>
      <c r="I51" s="183"/>
      <c r="J51" s="183"/>
      <c r="K51" s="183"/>
      <c r="L51" s="183"/>
      <c r="M51" s="183"/>
      <c r="N51" s="183"/>
      <c r="O51" s="183"/>
      <c r="P51" s="180"/>
      <c r="R51" s="180"/>
      <c r="S51" s="180"/>
      <c r="T51" s="180"/>
      <c r="U51" s="180"/>
      <c r="V51" s="180"/>
      <c r="W51" s="180"/>
      <c r="X51" s="180"/>
      <c r="Y51" s="180"/>
    </row>
    <row r="52" spans="1:25" s="176" customFormat="1" ht="23.1" customHeight="1">
      <c r="A52" s="294">
        <v>2120104</v>
      </c>
      <c r="B52" s="286" t="str">
        <f>VLOOKUP(A52,Sheet1!A27:B1856,2,0)</f>
        <v>城管执法</v>
      </c>
      <c r="C52" s="173">
        <f t="shared" si="2"/>
        <v>84</v>
      </c>
      <c r="D52" s="173"/>
      <c r="E52" s="183">
        <v>84</v>
      </c>
      <c r="F52" s="183"/>
      <c r="G52" s="183"/>
      <c r="H52" s="183"/>
      <c r="I52" s="183"/>
      <c r="J52" s="183"/>
      <c r="K52" s="183"/>
      <c r="L52" s="183"/>
      <c r="M52" s="183"/>
      <c r="N52" s="183"/>
      <c r="O52" s="183"/>
      <c r="P52" s="180"/>
      <c r="R52" s="180"/>
      <c r="S52" s="180"/>
      <c r="T52" s="180"/>
      <c r="U52" s="180"/>
      <c r="V52" s="180"/>
      <c r="W52" s="180"/>
      <c r="X52" s="180"/>
      <c r="Y52" s="180"/>
    </row>
    <row r="53" spans="1:25" s="176" customFormat="1" ht="23.1" customHeight="1">
      <c r="A53" s="294">
        <v>2120199</v>
      </c>
      <c r="B53" s="286" t="str">
        <f>VLOOKUP(A53,Sheet1!A28:B1857,2,0)</f>
        <v>其他城乡社区管理事务支出</v>
      </c>
      <c r="C53" s="173">
        <f t="shared" si="2"/>
        <v>400</v>
      </c>
      <c r="D53" s="173"/>
      <c r="E53" s="183">
        <v>400</v>
      </c>
      <c r="F53" s="183"/>
      <c r="G53" s="183"/>
      <c r="H53" s="183"/>
      <c r="I53" s="183"/>
      <c r="J53" s="183"/>
      <c r="K53" s="183"/>
      <c r="L53" s="183"/>
      <c r="M53" s="183"/>
      <c r="N53" s="183"/>
      <c r="O53" s="183"/>
      <c r="P53" s="180"/>
      <c r="R53" s="180"/>
      <c r="S53" s="180"/>
      <c r="T53" s="180"/>
      <c r="U53" s="180"/>
      <c r="V53" s="180"/>
      <c r="W53" s="180"/>
      <c r="X53" s="180"/>
      <c r="Y53" s="180"/>
    </row>
    <row r="54" spans="1:25" s="305" customFormat="1" ht="23.1" customHeight="1">
      <c r="A54" s="295">
        <v>21205</v>
      </c>
      <c r="B54" s="309" t="str">
        <f>VLOOKUP(A54,Sheet1!A29:B1858,2,0)</f>
        <v>城乡社区环境卫生</v>
      </c>
      <c r="C54" s="297">
        <f t="shared" si="2"/>
        <v>659.1</v>
      </c>
      <c r="D54" s="297">
        <v>0</v>
      </c>
      <c r="E54" s="311">
        <v>659.1</v>
      </c>
      <c r="F54" s="311"/>
      <c r="G54" s="311"/>
      <c r="H54" s="311"/>
      <c r="I54" s="311"/>
      <c r="J54" s="311"/>
      <c r="K54" s="311"/>
      <c r="L54" s="311"/>
      <c r="M54" s="311"/>
      <c r="N54" s="311"/>
      <c r="O54" s="311"/>
      <c r="P54" s="312"/>
      <c r="R54" s="312"/>
      <c r="S54" s="312"/>
      <c r="T54" s="312"/>
      <c r="U54" s="312"/>
      <c r="V54" s="312"/>
      <c r="W54" s="312"/>
      <c r="X54" s="312"/>
      <c r="Y54" s="312"/>
    </row>
    <row r="55" spans="1:25" s="176" customFormat="1" ht="23.1" customHeight="1">
      <c r="A55" s="294">
        <v>2120501</v>
      </c>
      <c r="B55" s="286" t="str">
        <f>VLOOKUP(A55,Sheet1!A30:B1859,2,0)</f>
        <v>城乡社区环境卫生</v>
      </c>
      <c r="C55" s="173">
        <f t="shared" si="2"/>
        <v>659.1</v>
      </c>
      <c r="D55" s="173"/>
      <c r="E55" s="183">
        <v>659.1</v>
      </c>
      <c r="F55" s="183"/>
      <c r="G55" s="183"/>
      <c r="H55" s="183"/>
      <c r="I55" s="183"/>
      <c r="J55" s="183"/>
      <c r="K55" s="183"/>
      <c r="L55" s="183"/>
      <c r="M55" s="183"/>
      <c r="N55" s="183"/>
      <c r="O55" s="183"/>
      <c r="P55" s="180"/>
      <c r="R55" s="180"/>
      <c r="S55" s="180"/>
      <c r="T55" s="180"/>
      <c r="U55" s="180"/>
      <c r="V55" s="180"/>
      <c r="W55" s="180"/>
      <c r="X55" s="180"/>
      <c r="Y55" s="180"/>
    </row>
    <row r="56" spans="1:25" s="305" customFormat="1" ht="23.1" customHeight="1">
      <c r="A56" s="295">
        <v>21299</v>
      </c>
      <c r="B56" s="309" t="str">
        <f>VLOOKUP(A56,Sheet1!A31:B1860,2,0)</f>
        <v>其他城乡社区支出</v>
      </c>
      <c r="C56" s="297">
        <f t="shared" si="2"/>
        <v>6397</v>
      </c>
      <c r="D56" s="297">
        <v>0</v>
      </c>
      <c r="E56" s="311">
        <v>6397</v>
      </c>
      <c r="F56" s="311"/>
      <c r="G56" s="311"/>
      <c r="H56" s="311"/>
      <c r="I56" s="311"/>
      <c r="J56" s="311"/>
      <c r="K56" s="311"/>
      <c r="L56" s="311"/>
      <c r="M56" s="311"/>
      <c r="N56" s="311"/>
      <c r="O56" s="311"/>
      <c r="P56" s="312"/>
      <c r="R56" s="312"/>
      <c r="S56" s="312"/>
      <c r="T56" s="312"/>
      <c r="U56" s="312"/>
      <c r="V56" s="312"/>
      <c r="W56" s="312"/>
      <c r="X56" s="312"/>
      <c r="Y56" s="312"/>
    </row>
    <row r="57" spans="1:25" s="176" customFormat="1" ht="23.1" customHeight="1">
      <c r="A57" s="294">
        <v>2129999</v>
      </c>
      <c r="B57" s="286" t="str">
        <f>VLOOKUP(A57,Sheet1!A25:B1854,2,0)</f>
        <v>其他城乡社区支出</v>
      </c>
      <c r="C57" s="173">
        <f t="shared" si="2"/>
        <v>6397</v>
      </c>
      <c r="D57" s="173"/>
      <c r="E57" s="183">
        <v>6397</v>
      </c>
      <c r="F57" s="183"/>
      <c r="G57" s="183"/>
      <c r="H57" s="183"/>
      <c r="I57" s="183"/>
      <c r="J57" s="183"/>
      <c r="K57" s="183"/>
      <c r="L57" s="183"/>
      <c r="M57" s="183"/>
      <c r="N57" s="183"/>
      <c r="O57" s="183"/>
      <c r="P57" s="180"/>
      <c r="R57" s="180"/>
      <c r="S57" s="180"/>
      <c r="T57" s="180"/>
      <c r="U57" s="180"/>
      <c r="V57" s="180"/>
      <c r="W57" s="180"/>
      <c r="X57" s="180"/>
      <c r="Y57" s="180"/>
    </row>
    <row r="58" spans="1:25" s="305" customFormat="1" ht="23.1" customHeight="1">
      <c r="A58" s="295">
        <v>220</v>
      </c>
      <c r="B58" s="309" t="str">
        <f>VLOOKUP(A58,Sheet1!A26:B1855,2,0)</f>
        <v>自然资源海洋气象等支出</v>
      </c>
      <c r="C58" s="297">
        <f t="shared" si="2"/>
        <v>2140.6</v>
      </c>
      <c r="D58" s="297">
        <v>75.599999999999994</v>
      </c>
      <c r="E58" s="311">
        <v>2065</v>
      </c>
      <c r="F58" s="311"/>
      <c r="G58" s="311"/>
      <c r="H58" s="311"/>
      <c r="I58" s="311"/>
      <c r="J58" s="311"/>
      <c r="K58" s="311"/>
      <c r="L58" s="311"/>
      <c r="M58" s="311"/>
      <c r="N58" s="311"/>
      <c r="O58" s="311"/>
      <c r="P58" s="312"/>
      <c r="R58" s="312"/>
      <c r="S58" s="312"/>
      <c r="T58" s="312"/>
      <c r="U58" s="312"/>
      <c r="V58" s="312"/>
      <c r="W58" s="312"/>
      <c r="X58" s="312"/>
      <c r="Y58" s="312"/>
    </row>
    <row r="59" spans="1:25" s="305" customFormat="1" ht="23.1" customHeight="1">
      <c r="A59" s="295">
        <v>22001</v>
      </c>
      <c r="B59" s="309" t="str">
        <f>VLOOKUP(A59,Sheet1!A27:B1856,2,0)</f>
        <v>自然资源事务</v>
      </c>
      <c r="C59" s="297">
        <f t="shared" si="2"/>
        <v>2140.6</v>
      </c>
      <c r="D59" s="297">
        <v>75.599999999999994</v>
      </c>
      <c r="E59" s="311">
        <v>2065</v>
      </c>
      <c r="F59" s="311"/>
      <c r="G59" s="311"/>
      <c r="H59" s="311"/>
      <c r="I59" s="311"/>
      <c r="J59" s="311"/>
      <c r="K59" s="311"/>
      <c r="L59" s="311"/>
      <c r="M59" s="311"/>
      <c r="N59" s="311"/>
      <c r="O59" s="311"/>
      <c r="P59" s="312"/>
      <c r="R59" s="312"/>
      <c r="S59" s="312"/>
      <c r="T59" s="312"/>
      <c r="U59" s="312"/>
      <c r="V59" s="312"/>
      <c r="W59" s="312"/>
      <c r="X59" s="312"/>
      <c r="Y59" s="312"/>
    </row>
    <row r="60" spans="1:25" s="176" customFormat="1" ht="23.1" customHeight="1">
      <c r="A60" s="294">
        <v>2200150</v>
      </c>
      <c r="B60" s="286" t="str">
        <f>VLOOKUP(A60,Sheet1!A29:B1858,2,0)</f>
        <v>事业运行</v>
      </c>
      <c r="C60" s="173">
        <f t="shared" si="2"/>
        <v>2140.6</v>
      </c>
      <c r="D60" s="173">
        <v>75.599999999999994</v>
      </c>
      <c r="E60" s="183">
        <v>2065</v>
      </c>
      <c r="F60" s="183"/>
      <c r="G60" s="183"/>
      <c r="H60" s="183"/>
      <c r="I60" s="183"/>
      <c r="J60" s="183"/>
      <c r="K60" s="183"/>
      <c r="L60" s="183"/>
      <c r="M60" s="183"/>
      <c r="N60" s="183"/>
      <c r="O60" s="183"/>
      <c r="P60" s="180"/>
      <c r="R60" s="180"/>
      <c r="S60" s="180"/>
      <c r="T60" s="180"/>
      <c r="U60" s="180"/>
      <c r="V60" s="180"/>
      <c r="W60" s="180"/>
      <c r="X60" s="180"/>
      <c r="Y60" s="180"/>
    </row>
    <row r="61" spans="1:25" s="176" customFormat="1" ht="23.1" customHeight="1">
      <c r="A61" s="294">
        <v>2200199</v>
      </c>
      <c r="B61" s="286" t="str">
        <f>VLOOKUP(A61,Sheet1!A30:B1859,2,0)</f>
        <v>其他自然资源事务支出</v>
      </c>
      <c r="C61" s="173">
        <f t="shared" si="2"/>
        <v>0</v>
      </c>
      <c r="D61" s="173"/>
      <c r="E61" s="183">
        <v>0</v>
      </c>
      <c r="F61" s="183"/>
      <c r="G61" s="183"/>
      <c r="H61" s="183"/>
      <c r="I61" s="183"/>
      <c r="J61" s="183"/>
      <c r="K61" s="183"/>
      <c r="L61" s="183"/>
      <c r="M61" s="183"/>
      <c r="N61" s="183"/>
      <c r="O61" s="183"/>
      <c r="P61" s="180"/>
      <c r="R61" s="180"/>
      <c r="S61" s="180"/>
      <c r="T61" s="180"/>
      <c r="U61" s="180"/>
      <c r="V61" s="180"/>
      <c r="W61" s="180"/>
      <c r="X61" s="180"/>
      <c r="Y61" s="180"/>
    </row>
    <row r="62" spans="1:25" s="305" customFormat="1" ht="23.1" customHeight="1">
      <c r="A62" s="295">
        <v>221</v>
      </c>
      <c r="B62" s="309" t="str">
        <f>VLOOKUP(A62,Sheet1!A31:B1860,2,0)</f>
        <v>住房保障支出</v>
      </c>
      <c r="C62" s="297">
        <f t="shared" si="2"/>
        <v>425.05</v>
      </c>
      <c r="D62" s="297">
        <v>425.05</v>
      </c>
      <c r="E62" s="311">
        <v>0</v>
      </c>
      <c r="F62" s="311"/>
      <c r="G62" s="311"/>
      <c r="H62" s="311"/>
      <c r="I62" s="311"/>
      <c r="J62" s="311"/>
      <c r="K62" s="311"/>
      <c r="L62" s="311"/>
      <c r="M62" s="311"/>
      <c r="N62" s="311"/>
      <c r="O62" s="311"/>
      <c r="P62" s="312"/>
      <c r="R62" s="312"/>
      <c r="S62" s="312"/>
      <c r="T62" s="312"/>
      <c r="U62" s="312"/>
      <c r="V62" s="312"/>
      <c r="W62" s="312"/>
      <c r="X62" s="312"/>
      <c r="Y62" s="312"/>
    </row>
    <row r="63" spans="1:25" s="305" customFormat="1" ht="23.1" customHeight="1">
      <c r="A63" s="295">
        <v>22102</v>
      </c>
      <c r="B63" s="309" t="str">
        <f>VLOOKUP(A63,Sheet1!A32:B1861,2,0)</f>
        <v>住房改革支出</v>
      </c>
      <c r="C63" s="297">
        <f t="shared" si="2"/>
        <v>425.05</v>
      </c>
      <c r="D63" s="297">
        <v>425.05</v>
      </c>
      <c r="E63" s="311">
        <v>0</v>
      </c>
      <c r="F63" s="311"/>
      <c r="G63" s="311"/>
      <c r="H63" s="311"/>
      <c r="I63" s="311"/>
      <c r="J63" s="311"/>
      <c r="K63" s="311"/>
      <c r="L63" s="311"/>
      <c r="M63" s="311"/>
      <c r="N63" s="311"/>
      <c r="O63" s="311"/>
      <c r="P63" s="312"/>
      <c r="R63" s="312"/>
      <c r="S63" s="312"/>
      <c r="T63" s="312"/>
      <c r="U63" s="312"/>
      <c r="V63" s="312"/>
      <c r="W63" s="312"/>
      <c r="X63" s="312"/>
      <c r="Y63" s="312"/>
    </row>
    <row r="64" spans="1:25" s="176" customFormat="1" ht="23.1" customHeight="1">
      <c r="A64" s="294">
        <v>2210201</v>
      </c>
      <c r="B64" s="286" t="str">
        <f>VLOOKUP(A64,Sheet1!A31:B1860,2,0)</f>
        <v>住房公积金</v>
      </c>
      <c r="C64" s="173">
        <f t="shared" si="2"/>
        <v>425.05</v>
      </c>
      <c r="D64" s="173">
        <v>425.05</v>
      </c>
      <c r="E64" s="183">
        <v>0</v>
      </c>
      <c r="F64" s="183"/>
      <c r="G64" s="183"/>
      <c r="H64" s="183"/>
      <c r="I64" s="183"/>
      <c r="J64" s="183"/>
      <c r="K64" s="183"/>
      <c r="L64" s="183"/>
      <c r="M64" s="183"/>
      <c r="N64" s="183"/>
      <c r="O64" s="183"/>
      <c r="P64" s="180"/>
      <c r="R64" s="180"/>
      <c r="S64" s="180"/>
      <c r="T64" s="180"/>
      <c r="U64" s="180"/>
      <c r="V64" s="180"/>
      <c r="W64" s="180"/>
      <c r="X64" s="180"/>
      <c r="Y64" s="180"/>
    </row>
    <row r="65" spans="1:25" s="305" customFormat="1" ht="23.1" customHeight="1">
      <c r="A65" s="295">
        <v>224</v>
      </c>
      <c r="B65" s="309" t="str">
        <f>VLOOKUP(A65,Sheet1!A32:B1861,2,0)</f>
        <v>灾害防治及应急管理支出</v>
      </c>
      <c r="C65" s="297">
        <f t="shared" si="2"/>
        <v>104.8</v>
      </c>
      <c r="D65" s="297">
        <v>0</v>
      </c>
      <c r="E65" s="311">
        <v>104.8</v>
      </c>
      <c r="F65" s="311"/>
      <c r="G65" s="311"/>
      <c r="H65" s="311"/>
      <c r="I65" s="311"/>
      <c r="J65" s="311"/>
      <c r="K65" s="311"/>
      <c r="L65" s="311"/>
      <c r="M65" s="311"/>
      <c r="N65" s="311"/>
      <c r="O65" s="311"/>
      <c r="P65" s="312"/>
      <c r="R65" s="312"/>
      <c r="S65" s="312"/>
      <c r="T65" s="312"/>
      <c r="U65" s="312"/>
      <c r="V65" s="312"/>
      <c r="W65" s="312"/>
      <c r="X65" s="312"/>
      <c r="Y65" s="312"/>
    </row>
    <row r="66" spans="1:25" s="305" customFormat="1" ht="23.1" customHeight="1">
      <c r="A66" s="295">
        <v>22401</v>
      </c>
      <c r="B66" s="309" t="str">
        <f>VLOOKUP(A66,Sheet1!A33:B1862,2,0)</f>
        <v>应急管理事务</v>
      </c>
      <c r="C66" s="297">
        <f t="shared" si="2"/>
        <v>104.8</v>
      </c>
      <c r="D66" s="297">
        <v>0</v>
      </c>
      <c r="E66" s="311">
        <v>104.8</v>
      </c>
      <c r="F66" s="311"/>
      <c r="G66" s="311"/>
      <c r="H66" s="311"/>
      <c r="I66" s="311"/>
      <c r="J66" s="311"/>
      <c r="K66" s="311"/>
      <c r="L66" s="311"/>
      <c r="M66" s="311"/>
      <c r="N66" s="311"/>
      <c r="O66" s="311"/>
      <c r="P66" s="312"/>
      <c r="R66" s="312"/>
      <c r="S66" s="312"/>
      <c r="T66" s="312"/>
      <c r="U66" s="312"/>
      <c r="V66" s="312"/>
      <c r="W66" s="312"/>
      <c r="X66" s="312"/>
      <c r="Y66" s="312"/>
    </row>
    <row r="67" spans="1:25" s="176" customFormat="1" ht="23.1" customHeight="1">
      <c r="A67" s="294">
        <v>2240106</v>
      </c>
      <c r="B67" s="286" t="str">
        <f>VLOOKUP(A67,Sheet1!A32:B1861,2,0)</f>
        <v>安全监管</v>
      </c>
      <c r="C67" s="173">
        <f t="shared" si="2"/>
        <v>104.8</v>
      </c>
      <c r="D67" s="173"/>
      <c r="E67" s="183">
        <v>104.8</v>
      </c>
      <c r="F67" s="183"/>
      <c r="G67" s="183"/>
      <c r="H67" s="183"/>
      <c r="I67" s="183"/>
      <c r="J67" s="183"/>
      <c r="K67" s="183"/>
      <c r="L67" s="183"/>
      <c r="M67" s="183"/>
      <c r="N67" s="183"/>
      <c r="O67" s="183"/>
      <c r="P67" s="180"/>
      <c r="R67" s="180"/>
      <c r="S67" s="180"/>
      <c r="T67" s="180"/>
      <c r="U67" s="180"/>
      <c r="V67" s="180"/>
      <c r="W67" s="180"/>
      <c r="X67" s="180"/>
      <c r="Y67" s="180"/>
    </row>
    <row r="68" spans="1:25" ht="23.1" customHeight="1">
      <c r="B68" s="8"/>
      <c r="C68" s="8"/>
      <c r="D68" s="8"/>
      <c r="L68" s="8"/>
      <c r="M68" s="8"/>
    </row>
    <row r="69" spans="1:25" ht="23.1" customHeight="1">
      <c r="D69" s="8"/>
      <c r="M69" s="8"/>
    </row>
    <row r="70" spans="1:25" ht="23.1" customHeight="1">
      <c r="C70" s="8"/>
      <c r="D70" s="8"/>
    </row>
    <row r="71" spans="1:25" ht="23.1" customHeight="1">
      <c r="D71" s="8"/>
    </row>
    <row r="72" spans="1:25" ht="23.1" customHeight="1">
      <c r="D72" s="8"/>
    </row>
    <row r="73" spans="1:25" ht="23.1" customHeight="1"/>
    <row r="74" spans="1:25" ht="23.1" customHeight="1"/>
    <row r="75" spans="1:25" ht="23.1" customHeight="1">
      <c r="G75" s="8"/>
      <c r="H75" s="8"/>
    </row>
    <row r="76" spans="1:25" ht="23.1" customHeight="1"/>
    <row r="77" spans="1:25" ht="23.1" customHeight="1"/>
    <row r="78" spans="1:25" ht="23.1" customHeight="1"/>
    <row r="79" spans="1:25" ht="23.1" customHeight="1"/>
    <row r="80" spans="1:25" ht="23.1" customHeight="1"/>
    <row r="81" spans="1:2" ht="23.1" customHeight="1"/>
    <row r="82" spans="1:2" ht="23.1" customHeight="1"/>
    <row r="83" spans="1:2" ht="23.1" customHeight="1"/>
    <row r="84" spans="1:2" ht="23.1" customHeight="1"/>
    <row r="85" spans="1:2" ht="23.1" customHeight="1">
      <c r="A85" s="8"/>
      <c r="B85" s="8"/>
    </row>
  </sheetData>
  <sheetProtection formatCells="0" formatColumns="0" formatRows="0"/>
  <mergeCells count="15">
    <mergeCell ref="O4:O5"/>
    <mergeCell ref="A3:F3"/>
    <mergeCell ref="J4:J5"/>
    <mergeCell ref="K4:K5"/>
    <mergeCell ref="L4:L5"/>
    <mergeCell ref="M4:M5"/>
    <mergeCell ref="F4:F5"/>
    <mergeCell ref="G4:G5"/>
    <mergeCell ref="H4:H5"/>
    <mergeCell ref="I4:I5"/>
    <mergeCell ref="C4:C5"/>
    <mergeCell ref="A4:B4"/>
    <mergeCell ref="D4:D5"/>
    <mergeCell ref="E4:E5"/>
    <mergeCell ref="N4:N5"/>
  </mergeCells>
  <phoneticPr fontId="0" type="noConversion"/>
  <printOptions horizontalCentered="1"/>
  <pageMargins left="0.39370078740157483" right="0.39370078740157483" top="0.6692913385826772" bottom="0.6692913385826772" header="0.43307086614173229" footer="0.43307086614173229"/>
  <pageSetup paperSize="9" scale="85" fitToHeight="0" orientation="landscape" verticalDpi="0" r:id="rId1"/>
  <headerFooter alignWithMargins="0">
    <oddFooter>第 &amp;P 页，共 &amp;N 页</oddFooter>
  </headerFooter>
</worksheet>
</file>

<file path=xl/worksheets/sheet9.xml><?xml version="1.0" encoding="utf-8"?>
<worksheet xmlns="http://schemas.openxmlformats.org/spreadsheetml/2006/main" xmlns:r="http://schemas.openxmlformats.org/officeDocument/2006/relationships">
  <dimension ref="A1:O46"/>
  <sheetViews>
    <sheetView showGridLines="0" showZeros="0" workbookViewId="0">
      <selection activeCell="E15" sqref="E15"/>
    </sheetView>
  </sheetViews>
  <sheetFormatPr defaultColWidth="9.1640625" defaultRowHeight="12.75" customHeight="1"/>
  <cols>
    <col min="1" max="1" width="13.1640625" customWidth="1"/>
    <col min="2" max="2" width="36.6640625" customWidth="1"/>
    <col min="3" max="6" width="21" customWidth="1"/>
    <col min="7" max="15" width="10.6640625" customWidth="1"/>
  </cols>
  <sheetData>
    <row r="1" spans="1:15" ht="20.100000000000001" customHeight="1">
      <c r="A1" s="59" t="s">
        <v>51</v>
      </c>
      <c r="B1" s="41"/>
      <c r="C1" s="42"/>
      <c r="D1" s="42"/>
      <c r="E1" s="42"/>
      <c r="F1" s="42"/>
      <c r="G1" s="43"/>
      <c r="H1" s="43"/>
      <c r="I1" s="43"/>
      <c r="J1" s="46"/>
      <c r="K1" s="46"/>
      <c r="L1" s="46"/>
      <c r="M1" s="47"/>
      <c r="N1" s="47"/>
      <c r="O1" s="47"/>
    </row>
    <row r="2" spans="1:15" ht="20.100000000000001" customHeight="1">
      <c r="A2" s="30" t="s">
        <v>1</v>
      </c>
      <c r="B2" s="30"/>
      <c r="C2" s="30"/>
      <c r="D2" s="30"/>
      <c r="E2" s="30"/>
      <c r="F2" s="30"/>
      <c r="G2" s="43"/>
      <c r="H2" s="43"/>
      <c r="I2" s="43"/>
      <c r="J2" s="46"/>
      <c r="K2" s="46"/>
      <c r="L2" s="46"/>
      <c r="M2" s="47"/>
      <c r="N2" s="47"/>
      <c r="O2" s="47"/>
    </row>
    <row r="3" spans="1:15" ht="20.100000000000001" customHeight="1">
      <c r="A3" s="421" t="s">
        <v>462</v>
      </c>
      <c r="B3" s="422"/>
      <c r="C3" s="422"/>
      <c r="D3" s="422"/>
      <c r="E3" s="48"/>
      <c r="F3" s="49" t="s">
        <v>246</v>
      </c>
      <c r="G3" s="50"/>
      <c r="H3" s="50"/>
      <c r="I3" s="50"/>
      <c r="J3" s="50"/>
      <c r="K3" s="50"/>
      <c r="L3" s="50"/>
      <c r="M3" s="50"/>
      <c r="N3" s="50"/>
      <c r="O3" s="50"/>
    </row>
    <row r="4" spans="1:15" ht="20.100000000000001" customHeight="1">
      <c r="A4" s="405" t="s">
        <v>228</v>
      </c>
      <c r="B4" s="405"/>
      <c r="C4" s="431" t="s">
        <v>39</v>
      </c>
      <c r="D4" s="431"/>
      <c r="E4" s="431"/>
      <c r="F4" s="431"/>
      <c r="G4" s="50"/>
      <c r="H4" s="50"/>
      <c r="I4" s="50"/>
      <c r="J4" s="50"/>
      <c r="K4" s="50"/>
      <c r="L4" s="50"/>
      <c r="M4" s="50"/>
      <c r="N4" s="50"/>
      <c r="O4" s="50"/>
    </row>
    <row r="5" spans="1:15" ht="38.25" customHeight="1">
      <c r="A5" s="21" t="s">
        <v>53</v>
      </c>
      <c r="B5" s="62" t="s">
        <v>309</v>
      </c>
      <c r="C5" s="56" t="s">
        <v>257</v>
      </c>
      <c r="D5" s="56" t="s">
        <v>255</v>
      </c>
      <c r="E5" s="56" t="s">
        <v>62</v>
      </c>
      <c r="F5" s="56" t="s">
        <v>265</v>
      </c>
      <c r="G5" s="47"/>
      <c r="H5" s="47"/>
      <c r="I5" s="47"/>
      <c r="J5" s="47"/>
      <c r="K5" s="47"/>
      <c r="L5" s="47"/>
      <c r="M5" s="47"/>
      <c r="N5" s="47"/>
      <c r="O5" s="47"/>
    </row>
    <row r="6" spans="1:15" s="176" customFormat="1" ht="23.1" customHeight="1">
      <c r="A6" s="179"/>
      <c r="B6" s="286" t="s">
        <v>104</v>
      </c>
      <c r="C6" s="297">
        <v>6216.56</v>
      </c>
      <c r="D6" s="297">
        <v>5463.0300000000007</v>
      </c>
      <c r="E6" s="297">
        <v>744.17</v>
      </c>
      <c r="F6" s="297">
        <v>9.36</v>
      </c>
      <c r="H6" s="180"/>
      <c r="I6" s="180"/>
      <c r="J6" s="180"/>
      <c r="K6" s="180"/>
      <c r="L6" s="180"/>
      <c r="M6" s="180"/>
      <c r="N6" s="180"/>
      <c r="O6" s="180"/>
    </row>
    <row r="7" spans="1:15" ht="23.1" customHeight="1">
      <c r="A7" s="320" t="s">
        <v>1895</v>
      </c>
      <c r="B7" s="309" t="s">
        <v>1898</v>
      </c>
      <c r="C7" s="297">
        <v>3975.87</v>
      </c>
      <c r="D7" s="297">
        <v>3597.12</v>
      </c>
      <c r="E7" s="297">
        <v>369.39</v>
      </c>
      <c r="F7" s="297">
        <v>9.36</v>
      </c>
      <c r="G7" s="47"/>
      <c r="H7" s="51"/>
      <c r="I7" s="47"/>
      <c r="J7" s="47"/>
      <c r="K7" s="47"/>
      <c r="L7" s="47"/>
      <c r="M7" s="47"/>
      <c r="N7" s="47"/>
      <c r="O7" s="47"/>
    </row>
    <row r="8" spans="1:15" ht="23.1" customHeight="1">
      <c r="A8" s="320" t="s">
        <v>1896</v>
      </c>
      <c r="B8" s="309" t="s">
        <v>483</v>
      </c>
      <c r="C8" s="297">
        <v>3772.21</v>
      </c>
      <c r="D8" s="297">
        <v>3597.12</v>
      </c>
      <c r="E8" s="297">
        <v>165.73</v>
      </c>
      <c r="F8" s="297">
        <v>9.36</v>
      </c>
      <c r="G8" s="47"/>
      <c r="H8" s="47"/>
      <c r="I8" s="47"/>
      <c r="J8" s="47"/>
      <c r="K8" s="47"/>
      <c r="L8" s="47"/>
      <c r="M8" s="47"/>
      <c r="N8" s="47"/>
      <c r="O8" s="47"/>
    </row>
    <row r="9" spans="1:15" ht="23.1" customHeight="1">
      <c r="A9" s="321">
        <v>2010301</v>
      </c>
      <c r="B9" s="286" t="s">
        <v>467</v>
      </c>
      <c r="C9" s="173">
        <v>3772.21</v>
      </c>
      <c r="D9" s="173">
        <v>3597.12</v>
      </c>
      <c r="E9" s="307">
        <v>165.73</v>
      </c>
      <c r="F9" s="173">
        <v>9.36</v>
      </c>
      <c r="G9" s="47"/>
      <c r="H9" s="51"/>
      <c r="I9" s="47"/>
      <c r="J9" s="47"/>
      <c r="K9" s="47"/>
      <c r="L9" s="47"/>
      <c r="M9" s="47"/>
      <c r="N9" s="47"/>
      <c r="O9" s="47"/>
    </row>
    <row r="10" spans="1:15" ht="23.1" customHeight="1">
      <c r="A10" s="322">
        <v>20106</v>
      </c>
      <c r="B10" s="309" t="str">
        <f>VLOOKUP(A10,Sheet1!A1:B1830,2,0)</f>
        <v>财政事务</v>
      </c>
      <c r="C10" s="297">
        <v>32</v>
      </c>
      <c r="D10" s="297">
        <v>0</v>
      </c>
      <c r="E10" s="297">
        <v>32</v>
      </c>
      <c r="F10" s="297">
        <v>0</v>
      </c>
      <c r="G10" s="47"/>
      <c r="H10" s="47"/>
      <c r="I10" s="47"/>
      <c r="J10" s="47"/>
      <c r="K10" s="47"/>
      <c r="L10" s="47"/>
      <c r="M10" s="47"/>
      <c r="N10" s="47"/>
      <c r="O10" s="47"/>
    </row>
    <row r="11" spans="1:15" ht="23.1" customHeight="1">
      <c r="A11" s="321">
        <v>2010601</v>
      </c>
      <c r="B11" s="286" t="str">
        <f>VLOOKUP(A11,Sheet1!A2:B1831,2,0)</f>
        <v>行政运行</v>
      </c>
      <c r="C11" s="173">
        <v>32</v>
      </c>
      <c r="D11" s="173"/>
      <c r="E11" s="173">
        <v>32</v>
      </c>
      <c r="F11" s="173"/>
      <c r="G11" s="8"/>
    </row>
    <row r="12" spans="1:15" ht="23.1" customHeight="1">
      <c r="A12" s="322">
        <v>20111</v>
      </c>
      <c r="B12" s="309" t="str">
        <f>VLOOKUP(A12,Sheet1!A5:B1834,2,0)</f>
        <v>纪检监察事务</v>
      </c>
      <c r="C12" s="297">
        <v>10</v>
      </c>
      <c r="D12" s="297">
        <v>0</v>
      </c>
      <c r="E12" s="297">
        <v>10</v>
      </c>
      <c r="F12" s="297">
        <v>0</v>
      </c>
    </row>
    <row r="13" spans="1:15" ht="23.1" customHeight="1">
      <c r="A13" s="321">
        <v>2011101</v>
      </c>
      <c r="B13" s="286" t="str">
        <f>VLOOKUP(A13,Sheet1!A6:B1835,2,0)</f>
        <v>行政运行</v>
      </c>
      <c r="C13" s="173">
        <v>10</v>
      </c>
      <c r="D13" s="173"/>
      <c r="E13" s="173">
        <v>10</v>
      </c>
      <c r="F13" s="173"/>
    </row>
    <row r="14" spans="1:15" ht="23.1" customHeight="1">
      <c r="A14" s="322">
        <v>20113</v>
      </c>
      <c r="B14" s="309" t="str">
        <f>VLOOKUP(A14,Sheet1!A8:B1837,2,0)</f>
        <v>商贸事务</v>
      </c>
      <c r="C14" s="297">
        <v>36</v>
      </c>
      <c r="D14" s="297">
        <v>0</v>
      </c>
      <c r="E14" s="297">
        <v>36</v>
      </c>
      <c r="F14" s="297">
        <v>0</v>
      </c>
    </row>
    <row r="15" spans="1:15" ht="23.1" customHeight="1">
      <c r="A15" s="321">
        <v>2011301</v>
      </c>
      <c r="B15" s="286" t="str">
        <f>VLOOKUP(A15,Sheet1!A9:B1838,2,0)</f>
        <v>行政运行</v>
      </c>
      <c r="C15" s="173">
        <v>36</v>
      </c>
      <c r="D15" s="173"/>
      <c r="E15" s="173">
        <v>36</v>
      </c>
      <c r="F15" s="173"/>
    </row>
    <row r="16" spans="1:15" ht="23.1" customHeight="1">
      <c r="A16" s="322">
        <v>20129</v>
      </c>
      <c r="B16" s="309" t="str">
        <f>VLOOKUP(A16,Sheet1!A11:B1840,2,0)</f>
        <v>群众团体事务</v>
      </c>
      <c r="C16" s="297">
        <v>57.73</v>
      </c>
      <c r="D16" s="297">
        <v>0</v>
      </c>
      <c r="E16" s="297">
        <v>57.73</v>
      </c>
      <c r="F16" s="297">
        <v>0</v>
      </c>
    </row>
    <row r="17" spans="1:6" ht="23.1" customHeight="1">
      <c r="A17" s="321">
        <v>2012906</v>
      </c>
      <c r="B17" s="286" t="str">
        <f>VLOOKUP(A17,Sheet1!A12:B1841,2,0)</f>
        <v>工会事务</v>
      </c>
      <c r="C17" s="173">
        <v>51.73</v>
      </c>
      <c r="D17" s="173"/>
      <c r="E17" s="173">
        <v>51.73</v>
      </c>
      <c r="F17" s="173"/>
    </row>
    <row r="18" spans="1:6" ht="23.1" customHeight="1">
      <c r="A18" s="321">
        <v>2012950</v>
      </c>
      <c r="B18" s="286" t="str">
        <f>VLOOKUP(A18,Sheet1!A13:B1842,2,0)</f>
        <v>事业运行</v>
      </c>
      <c r="C18" s="173">
        <v>6</v>
      </c>
      <c r="D18" s="173"/>
      <c r="E18" s="173">
        <v>6</v>
      </c>
      <c r="F18" s="173"/>
    </row>
    <row r="19" spans="1:6" ht="23.1" customHeight="1">
      <c r="A19" s="322">
        <v>20132</v>
      </c>
      <c r="B19" s="309" t="str">
        <f>VLOOKUP(A19,Sheet1!A14:B1843,2,0)</f>
        <v>组织事务</v>
      </c>
      <c r="C19" s="297">
        <v>59.93</v>
      </c>
      <c r="D19" s="297">
        <v>0</v>
      </c>
      <c r="E19" s="297">
        <v>59.93</v>
      </c>
      <c r="F19" s="297">
        <v>0</v>
      </c>
    </row>
    <row r="20" spans="1:6" ht="23.1" customHeight="1">
      <c r="A20" s="321">
        <v>2013201</v>
      </c>
      <c r="B20" s="286" t="str">
        <f>VLOOKUP(A20,Sheet1!A15:B1844,2,0)</f>
        <v>行政运行</v>
      </c>
      <c r="C20" s="173">
        <v>8</v>
      </c>
      <c r="D20" s="173"/>
      <c r="E20" s="173">
        <v>8</v>
      </c>
      <c r="F20" s="173"/>
    </row>
    <row r="21" spans="1:6" ht="23.1" customHeight="1">
      <c r="A21" s="321">
        <v>2013299</v>
      </c>
      <c r="B21" s="286" t="str">
        <f>VLOOKUP(A21,Sheet1!A16:B1845,2,0)</f>
        <v>其他组织事务支出</v>
      </c>
      <c r="C21" s="173">
        <v>51.93</v>
      </c>
      <c r="D21" s="173"/>
      <c r="E21" s="173">
        <v>51.93</v>
      </c>
      <c r="F21" s="173"/>
    </row>
    <row r="22" spans="1:6" ht="23.1" customHeight="1">
      <c r="A22" s="322">
        <v>20133</v>
      </c>
      <c r="B22" s="309" t="str">
        <f>VLOOKUP(A22,Sheet1!A17:B1846,2,0)</f>
        <v>宣传事务</v>
      </c>
      <c r="C22" s="297">
        <v>8</v>
      </c>
      <c r="D22" s="297">
        <v>0</v>
      </c>
      <c r="E22" s="297">
        <v>8</v>
      </c>
      <c r="F22" s="297">
        <v>0</v>
      </c>
    </row>
    <row r="23" spans="1:6" ht="23.1" customHeight="1">
      <c r="A23" s="321">
        <v>2013350</v>
      </c>
      <c r="B23" s="286" t="str">
        <f>VLOOKUP(A23,Sheet1!A18:B1847,2,0)</f>
        <v>事业运行</v>
      </c>
      <c r="C23" s="173">
        <v>8</v>
      </c>
      <c r="D23" s="173"/>
      <c r="E23" s="173">
        <v>8</v>
      </c>
      <c r="F23" s="173"/>
    </row>
    <row r="24" spans="1:6" ht="23.1" customHeight="1">
      <c r="A24" s="322">
        <v>204</v>
      </c>
      <c r="B24" s="309" t="str">
        <f>VLOOKUP(A24,Sheet1!A20:B1849,2,0)</f>
        <v>公共安全支出</v>
      </c>
      <c r="C24" s="297">
        <v>1158.6600000000001</v>
      </c>
      <c r="D24" s="297">
        <v>952.88</v>
      </c>
      <c r="E24" s="297">
        <v>205.78</v>
      </c>
      <c r="F24" s="297">
        <v>0</v>
      </c>
    </row>
    <row r="25" spans="1:6" ht="22.5" customHeight="1">
      <c r="A25" s="322">
        <v>20402</v>
      </c>
      <c r="B25" s="309" t="str">
        <f>VLOOKUP(A25,Sheet1!A21:B1850,2,0)</f>
        <v>公安</v>
      </c>
      <c r="C25" s="297">
        <v>1158.6600000000001</v>
      </c>
      <c r="D25" s="297">
        <v>952.88</v>
      </c>
      <c r="E25" s="297">
        <v>205.78</v>
      </c>
      <c r="F25" s="297">
        <v>0</v>
      </c>
    </row>
    <row r="26" spans="1:6" ht="22.5" customHeight="1">
      <c r="A26" s="321">
        <v>2040201</v>
      </c>
      <c r="B26" s="286" t="str">
        <f>VLOOKUP(A26,Sheet1!A22:B1851,2,0)</f>
        <v>行政运行</v>
      </c>
      <c r="C26" s="173">
        <v>1158.6600000000001</v>
      </c>
      <c r="D26" s="173">
        <v>952.88</v>
      </c>
      <c r="E26" s="173">
        <v>205.78</v>
      </c>
      <c r="F26" s="173"/>
    </row>
    <row r="27" spans="1:6" ht="22.5" customHeight="1">
      <c r="A27" s="322">
        <v>206</v>
      </c>
      <c r="B27" s="309" t="str">
        <f>VLOOKUP(A27,Sheet1!A25:B1854,2,0)</f>
        <v>科学技术支出</v>
      </c>
      <c r="C27" s="297">
        <v>24</v>
      </c>
      <c r="D27" s="297">
        <v>0</v>
      </c>
      <c r="E27" s="297">
        <v>24</v>
      </c>
      <c r="F27" s="297">
        <v>0</v>
      </c>
    </row>
    <row r="28" spans="1:6" ht="22.5" customHeight="1">
      <c r="A28" s="322">
        <v>20601</v>
      </c>
      <c r="B28" s="309" t="str">
        <f>VLOOKUP(A28,Sheet1!A26:B1855,2,0)</f>
        <v>科学技术管理事务</v>
      </c>
      <c r="C28" s="297">
        <v>24</v>
      </c>
      <c r="D28" s="297">
        <v>0</v>
      </c>
      <c r="E28" s="297">
        <v>24</v>
      </c>
      <c r="F28" s="297">
        <v>0</v>
      </c>
    </row>
    <row r="29" spans="1:6" ht="22.5" customHeight="1">
      <c r="A29" s="321">
        <v>2060101</v>
      </c>
      <c r="B29" s="286" t="str">
        <f>VLOOKUP(A29,Sheet1!A27:B1856,2,0)</f>
        <v>行政运行</v>
      </c>
      <c r="C29" s="173">
        <v>24</v>
      </c>
      <c r="D29" s="67"/>
      <c r="E29" s="67">
        <v>24</v>
      </c>
      <c r="F29" s="67"/>
    </row>
    <row r="30" spans="1:6" ht="22.5" customHeight="1">
      <c r="A30" s="322">
        <v>208</v>
      </c>
      <c r="B30" s="309" t="str">
        <f>VLOOKUP(A30,Sheet1!A19:B1848,2,0)</f>
        <v>社会保障和就业支出</v>
      </c>
      <c r="C30" s="297">
        <v>283.71999999999997</v>
      </c>
      <c r="D30" s="297">
        <v>277.71999999999997</v>
      </c>
      <c r="E30" s="297">
        <v>6</v>
      </c>
      <c r="F30" s="297">
        <v>0</v>
      </c>
    </row>
    <row r="31" spans="1:6" ht="22.5" customHeight="1">
      <c r="A31" s="322">
        <v>20801</v>
      </c>
      <c r="B31" s="309" t="str">
        <f>VLOOKUP(A31,Sheet1!A20:B1849,2,0)</f>
        <v>人力资源和社会保障管理事务</v>
      </c>
      <c r="C31" s="297">
        <v>96.51</v>
      </c>
      <c r="D31" s="297">
        <v>90.51</v>
      </c>
      <c r="E31" s="297">
        <v>6</v>
      </c>
      <c r="F31" s="297">
        <v>0</v>
      </c>
    </row>
    <row r="32" spans="1:6" ht="22.5" customHeight="1">
      <c r="A32" s="321">
        <v>2080150</v>
      </c>
      <c r="B32" s="286" t="str">
        <f>VLOOKUP(A32,Sheet1!A22:B1851,2,0)</f>
        <v>事业运行</v>
      </c>
      <c r="C32" s="173">
        <v>96.51</v>
      </c>
      <c r="D32" s="173">
        <v>90.51</v>
      </c>
      <c r="E32" s="173">
        <v>6</v>
      </c>
      <c r="F32" s="67"/>
    </row>
    <row r="33" spans="1:6" ht="22.5" customHeight="1">
      <c r="A33" s="322">
        <v>20805</v>
      </c>
      <c r="B33" s="309" t="str">
        <f>VLOOKUP(A33,Sheet1!A23:B1852,2,0)</f>
        <v>行政事业单位养老支出</v>
      </c>
      <c r="C33" s="297">
        <v>187.20999999999998</v>
      </c>
      <c r="D33" s="297">
        <v>187.20999999999998</v>
      </c>
      <c r="E33" s="297">
        <v>0</v>
      </c>
      <c r="F33" s="297">
        <v>0</v>
      </c>
    </row>
    <row r="34" spans="1:6" ht="22.5" customHeight="1">
      <c r="A34" s="321">
        <v>2080505</v>
      </c>
      <c r="B34" s="286" t="str">
        <f>VLOOKUP(A34,Sheet1!A24:B1853,2,0)</f>
        <v>机关事业单位基本养老保险缴费支出</v>
      </c>
      <c r="C34" s="173">
        <v>187.20999999999998</v>
      </c>
      <c r="D34" s="308">
        <v>187.20999999999998</v>
      </c>
      <c r="E34" s="173"/>
      <c r="F34" s="173"/>
    </row>
    <row r="35" spans="1:6" ht="22.5" customHeight="1">
      <c r="A35" s="322">
        <v>210</v>
      </c>
      <c r="B35" s="309" t="str">
        <f>VLOOKUP(A35,Sheet1!A25:B1854,2,0)</f>
        <v>卫生健康支出</v>
      </c>
      <c r="C35" s="297">
        <v>103.58000000000001</v>
      </c>
      <c r="D35" s="297">
        <v>103.58000000000001</v>
      </c>
      <c r="E35" s="297">
        <v>0</v>
      </c>
      <c r="F35" s="297">
        <v>0</v>
      </c>
    </row>
    <row r="36" spans="1:6" ht="22.5" customHeight="1">
      <c r="A36" s="322">
        <v>21011</v>
      </c>
      <c r="B36" s="309" t="str">
        <f>VLOOKUP(A36,Sheet1!A26:B1855,2,0)</f>
        <v>行政事业单位医疗</v>
      </c>
      <c r="C36" s="297">
        <v>103.58000000000001</v>
      </c>
      <c r="D36" s="297">
        <v>103.58000000000001</v>
      </c>
      <c r="E36" s="297">
        <v>0</v>
      </c>
      <c r="F36" s="297">
        <v>0</v>
      </c>
    </row>
    <row r="37" spans="1:6" ht="22.5" customHeight="1">
      <c r="A37" s="321">
        <v>2101101</v>
      </c>
      <c r="B37" s="286" t="str">
        <f>VLOOKUP(A37,Sheet1!A22:B1851,2,0)</f>
        <v>行政单位医疗</v>
      </c>
      <c r="C37" s="173">
        <v>103.58000000000001</v>
      </c>
      <c r="D37" s="173">
        <v>103.58000000000001</v>
      </c>
      <c r="E37" s="173"/>
      <c r="F37" s="173"/>
    </row>
    <row r="38" spans="1:6" ht="22.5" customHeight="1">
      <c r="A38" s="322">
        <v>212</v>
      </c>
      <c r="B38" s="309" t="str">
        <f>VLOOKUP(A38,Sheet1!A23:B1852,2,0)</f>
        <v>城乡社区支出</v>
      </c>
      <c r="C38" s="297">
        <v>105.08</v>
      </c>
      <c r="D38" s="297">
        <v>31.08</v>
      </c>
      <c r="E38" s="297">
        <v>74</v>
      </c>
      <c r="F38" s="297">
        <v>0</v>
      </c>
    </row>
    <row r="39" spans="1:6" ht="22.5" customHeight="1">
      <c r="A39" s="322">
        <v>21201</v>
      </c>
      <c r="B39" s="309" t="str">
        <f>VLOOKUP(A39,Sheet1!A24:B1853,2,0)</f>
        <v>城乡社区管理事务</v>
      </c>
      <c r="C39" s="297">
        <v>105.08</v>
      </c>
      <c r="D39" s="297">
        <v>31.08</v>
      </c>
      <c r="E39" s="297">
        <v>74</v>
      </c>
      <c r="F39" s="297">
        <v>0</v>
      </c>
    </row>
    <row r="40" spans="1:6" ht="22.5" customHeight="1">
      <c r="A40" s="321">
        <v>2120101</v>
      </c>
      <c r="B40" s="286" t="str">
        <f>VLOOKUP(A40,Sheet1!A25:B1854,2,0)</f>
        <v>行政运行</v>
      </c>
      <c r="C40" s="173">
        <v>105.08</v>
      </c>
      <c r="D40" s="173">
        <v>31.08</v>
      </c>
      <c r="E40" s="173">
        <v>74</v>
      </c>
      <c r="F40" s="173"/>
    </row>
    <row r="41" spans="1:6" ht="22.5" customHeight="1">
      <c r="A41" s="322">
        <v>220</v>
      </c>
      <c r="B41" s="309" t="str">
        <f>VLOOKUP(A41,Sheet1!A26:B1855,2,0)</f>
        <v>自然资源海洋气象等支出</v>
      </c>
      <c r="C41" s="297">
        <v>140.6</v>
      </c>
      <c r="D41" s="297">
        <v>75.599999999999994</v>
      </c>
      <c r="E41" s="297">
        <v>65</v>
      </c>
      <c r="F41" s="297">
        <v>0</v>
      </c>
    </row>
    <row r="42" spans="1:6" ht="22.5" customHeight="1">
      <c r="A42" s="322">
        <v>22001</v>
      </c>
      <c r="B42" s="309" t="str">
        <f>VLOOKUP(A42,Sheet1!A27:B1856,2,0)</f>
        <v>自然资源事务</v>
      </c>
      <c r="C42" s="297">
        <v>140.6</v>
      </c>
      <c r="D42" s="297">
        <v>75.599999999999994</v>
      </c>
      <c r="E42" s="297">
        <v>65</v>
      </c>
      <c r="F42" s="297">
        <v>0</v>
      </c>
    </row>
    <row r="43" spans="1:6" ht="22.5" customHeight="1">
      <c r="A43" s="321">
        <v>2200150</v>
      </c>
      <c r="B43" s="286" t="str">
        <f>VLOOKUP(A43,Sheet1!A29:B1858,2,0)</f>
        <v>事业运行</v>
      </c>
      <c r="C43" s="173">
        <v>140.6</v>
      </c>
      <c r="D43" s="173">
        <v>75.599999999999994</v>
      </c>
      <c r="E43" s="173">
        <v>65</v>
      </c>
      <c r="F43" s="173"/>
    </row>
    <row r="44" spans="1:6" ht="22.5" customHeight="1">
      <c r="A44" s="322">
        <v>221</v>
      </c>
      <c r="B44" s="309" t="str">
        <f>VLOOKUP(A44,Sheet1!A31:B1860,2,0)</f>
        <v>住房保障支出</v>
      </c>
      <c r="C44" s="297">
        <v>425.05</v>
      </c>
      <c r="D44" s="297">
        <v>425.05</v>
      </c>
      <c r="E44" s="297">
        <v>0</v>
      </c>
      <c r="F44" s="297">
        <v>0</v>
      </c>
    </row>
    <row r="45" spans="1:6" ht="22.5" customHeight="1">
      <c r="A45" s="322">
        <v>22102</v>
      </c>
      <c r="B45" s="309" t="str">
        <f>VLOOKUP(A45,Sheet1!A32:B1861,2,0)</f>
        <v>住房改革支出</v>
      </c>
      <c r="C45" s="297">
        <v>425.05</v>
      </c>
      <c r="D45" s="297">
        <v>425.05</v>
      </c>
      <c r="E45" s="297">
        <v>0</v>
      </c>
      <c r="F45" s="297">
        <v>0</v>
      </c>
    </row>
    <row r="46" spans="1:6" ht="22.5" customHeight="1">
      <c r="A46" s="321">
        <v>2210201</v>
      </c>
      <c r="B46" s="286" t="str">
        <f>VLOOKUP(A46,Sheet1!A31:B1860,2,0)</f>
        <v>住房公积金</v>
      </c>
      <c r="C46" s="173">
        <v>425.05</v>
      </c>
      <c r="D46" s="173">
        <v>425.05</v>
      </c>
      <c r="E46" s="173"/>
      <c r="F46" s="173"/>
    </row>
  </sheetData>
  <sheetProtection formatCells="0" formatColumns="0" formatRows="0"/>
  <mergeCells count="3">
    <mergeCell ref="C4:F4"/>
    <mergeCell ref="A4:B4"/>
    <mergeCell ref="A3:D3"/>
  </mergeCells>
  <phoneticPr fontId="0" type="noConversion"/>
  <printOptions horizontalCentered="1"/>
  <pageMargins left="0.39370078740157483" right="0.39370078740157483" top="0.6692913385826772" bottom="0.6692913385826772" header="0.43307086614173229" footer="0.43307086614173229"/>
  <pageSetup paperSize="9" scale="85" fitToHeight="0" orientation="landscape" verticalDpi="0"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30</vt:i4>
      </vt:variant>
      <vt:variant>
        <vt:lpstr>命名范围</vt:lpstr>
      </vt:variant>
      <vt:variant>
        <vt:i4>56</vt:i4>
      </vt:variant>
    </vt:vector>
  </HeadingPairs>
  <TitlesOfParts>
    <vt:vector size="86" baseType="lpstr">
      <vt:lpstr>收支总表</vt:lpstr>
      <vt:lpstr>收入总体情况表</vt:lpstr>
      <vt:lpstr>支出总体情况表</vt:lpstr>
      <vt:lpstr>支出总体情况表(部门经济分类)</vt:lpstr>
      <vt:lpstr>支出总体情况表(政府经济分类)</vt:lpstr>
      <vt:lpstr>财政拨款收支总表</vt:lpstr>
      <vt:lpstr>一般公共预算支出表(部门经济分类)</vt:lpstr>
      <vt:lpstr>一般公共预算支出表(政府经济分类)</vt:lpstr>
      <vt:lpstr>一般公共预算基本支出表(部门经济分类)</vt:lpstr>
      <vt:lpstr>一般公共预算基本支出表-工资福利支出(部门)</vt:lpstr>
      <vt:lpstr>一般公共预算基本支出表-工资福利支出(政府)</vt:lpstr>
      <vt:lpstr>一般公共预算基本支出表-一般商品服务(部门)</vt:lpstr>
      <vt:lpstr>一般公共预算基本支出表-一般商品服务(政府)</vt:lpstr>
      <vt:lpstr>一般公共预算基本支出表-对个人和家庭(部门)</vt:lpstr>
      <vt:lpstr>一般公共预算基本支出表-对个人和家庭(政府)</vt:lpstr>
      <vt:lpstr>一般公共预算经费拨款支出表(部门经济分类)</vt:lpstr>
      <vt:lpstr>一般公共预算经费拨款支出表(政府经济分类)</vt:lpstr>
      <vt:lpstr>政府性基金支出表(部门经济分类)</vt:lpstr>
      <vt:lpstr>政府性基金支出表(政府经济分类)</vt:lpstr>
      <vt:lpstr>国有资本经营支出表(部门经济分类)</vt:lpstr>
      <vt:lpstr>国有资本经营支出表(政府经济分类)</vt:lpstr>
      <vt:lpstr>财政专户管理等支出表(部门经济分类)</vt:lpstr>
      <vt:lpstr>财政专户管理等支出表(政府经济分类)</vt:lpstr>
      <vt:lpstr>预算公开三公经费表</vt:lpstr>
      <vt:lpstr>基本情况表</vt:lpstr>
      <vt:lpstr>项目支出预算明细表</vt:lpstr>
      <vt:lpstr>政府采购表</vt:lpstr>
      <vt:lpstr>项目支出绩效目标表</vt:lpstr>
      <vt:lpstr>整体支出绩效目标表</vt:lpstr>
      <vt:lpstr>Sheet1</vt:lpstr>
      <vt:lpstr>财政拨款收支总表!Print_Area</vt:lpstr>
      <vt:lpstr>'财政专户管理等支出表(部门经济分类)'!Print_Area</vt:lpstr>
      <vt:lpstr>'财政专户管理等支出表(政府经济分类)'!Print_Area</vt:lpstr>
      <vt:lpstr>'国有资本经营支出表(部门经济分类)'!Print_Area</vt:lpstr>
      <vt:lpstr>'国有资本经营支出表(政府经济分类)'!Print_Area</vt:lpstr>
      <vt:lpstr>基本情况表!Print_Area</vt:lpstr>
      <vt:lpstr>收入总体情况表!Print_Area</vt:lpstr>
      <vt:lpstr>收支总表!Print_Area</vt:lpstr>
      <vt:lpstr>项目支出绩效目标表!Print_Area</vt:lpstr>
      <vt:lpstr>项目支出预算明细表!Print_Area</vt:lpstr>
      <vt:lpstr>'一般公共预算基本支出表(部门经济分类)'!Print_Area</vt:lpstr>
      <vt:lpstr>'一般公共预算基本支出表-对个人和家庭(部门)'!Print_Area</vt:lpstr>
      <vt:lpstr>'一般公共预算基本支出表-对个人和家庭(政府)'!Print_Area</vt:lpstr>
      <vt:lpstr>'一般公共预算基本支出表-工资福利支出(部门)'!Print_Area</vt:lpstr>
      <vt:lpstr>'一般公共预算基本支出表-工资福利支出(政府)'!Print_Area</vt:lpstr>
      <vt:lpstr>'一般公共预算基本支出表-一般商品服务(部门)'!Print_Area</vt:lpstr>
      <vt:lpstr>'一般公共预算基本支出表-一般商品服务(政府)'!Print_Area</vt:lpstr>
      <vt:lpstr>'一般公共预算经费拨款支出表(部门经济分类)'!Print_Area</vt:lpstr>
      <vt:lpstr>'一般公共预算经费拨款支出表(政府经济分类)'!Print_Area</vt:lpstr>
      <vt:lpstr>'一般公共预算支出表(部门经济分类)'!Print_Area</vt:lpstr>
      <vt:lpstr>'一般公共预算支出表(政府经济分类)'!Print_Area</vt:lpstr>
      <vt:lpstr>预算公开三公经费表!Print_Area</vt:lpstr>
      <vt:lpstr>整体支出绩效目标表!Print_Area</vt:lpstr>
      <vt:lpstr>政府采购表!Print_Area</vt:lpstr>
      <vt:lpstr>'政府性基金支出表(部门经济分类)'!Print_Area</vt:lpstr>
      <vt:lpstr>'政府性基金支出表(政府经济分类)'!Print_Area</vt:lpstr>
      <vt:lpstr>'支出总体情况表(部门经济分类)'!Print_Area</vt:lpstr>
      <vt:lpstr>'支出总体情况表(政府经济分类)'!Print_Area</vt:lpstr>
      <vt:lpstr>财政拨款收支总表!Print_Titles</vt:lpstr>
      <vt:lpstr>'财政专户管理等支出表(部门经济分类)'!Print_Titles</vt:lpstr>
      <vt:lpstr>'财政专户管理等支出表(政府经济分类)'!Print_Titles</vt:lpstr>
      <vt:lpstr>'国有资本经营支出表(部门经济分类)'!Print_Titles</vt:lpstr>
      <vt:lpstr>'国有资本经营支出表(政府经济分类)'!Print_Titles</vt:lpstr>
      <vt:lpstr>基本情况表!Print_Titles</vt:lpstr>
      <vt:lpstr>收入总体情况表!Print_Titles</vt:lpstr>
      <vt:lpstr>收支总表!Print_Titles</vt:lpstr>
      <vt:lpstr>项目支出绩效目标表!Print_Titles</vt:lpstr>
      <vt:lpstr>项目支出预算明细表!Print_Titles</vt:lpstr>
      <vt:lpstr>'一般公共预算基本支出表(部门经济分类)'!Print_Titles</vt:lpstr>
      <vt:lpstr>'一般公共预算基本支出表-对个人和家庭(部门)'!Print_Titles</vt:lpstr>
      <vt:lpstr>'一般公共预算基本支出表-对个人和家庭(政府)'!Print_Titles</vt:lpstr>
      <vt:lpstr>'一般公共预算基本支出表-工资福利支出(部门)'!Print_Titles</vt:lpstr>
      <vt:lpstr>'一般公共预算基本支出表-工资福利支出(政府)'!Print_Titles</vt:lpstr>
      <vt:lpstr>'一般公共预算基本支出表-一般商品服务(部门)'!Print_Titles</vt:lpstr>
      <vt:lpstr>'一般公共预算基本支出表-一般商品服务(政府)'!Print_Titles</vt:lpstr>
      <vt:lpstr>'一般公共预算经费拨款支出表(部门经济分类)'!Print_Titles</vt:lpstr>
      <vt:lpstr>'一般公共预算经费拨款支出表(政府经济分类)'!Print_Titles</vt:lpstr>
      <vt:lpstr>'一般公共预算支出表(部门经济分类)'!Print_Titles</vt:lpstr>
      <vt:lpstr>'一般公共预算支出表(政府经济分类)'!Print_Titles</vt:lpstr>
      <vt:lpstr>预算公开三公经费表!Print_Titles</vt:lpstr>
      <vt:lpstr>整体支出绩效目标表!Print_Titles</vt:lpstr>
      <vt:lpstr>政府采购表!Print_Titles</vt:lpstr>
      <vt:lpstr>'政府性基金支出表(部门经济分类)'!Print_Titles</vt:lpstr>
      <vt:lpstr>'政府性基金支出表(政府经济分类)'!Print_Titles</vt:lpstr>
      <vt:lpstr>'支出总体情况表(部门经济分类)'!Print_Titles</vt:lpstr>
      <vt:lpstr>'支出总体情况表(政府经济分类)'!Print_Titles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gxqczj009</dc:creator>
  <cp:lastModifiedBy>dreamsummit</cp:lastModifiedBy>
  <dcterms:created xsi:type="dcterms:W3CDTF">2021-01-13T06:36:16Z</dcterms:created>
  <dcterms:modified xsi:type="dcterms:W3CDTF">2021-03-02T08:34:34Z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20579874</vt:i4>
  </property>
</Properties>
</file>